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0" yWindow="0" windowWidth="28800" windowHeight="10635"/>
  </bookViews>
  <sheets>
    <sheet name="3" sheetId="1" r:id="rId1"/>
  </sheets>
  <definedNames>
    <definedName name="_xlnm.Print_Area" localSheetId="0">'3'!$A$1:$AO$125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8" i="1" l="1"/>
  <c r="AN24" i="1"/>
  <c r="AN110" i="1"/>
  <c r="AN125" i="1"/>
  <c r="K101" i="1" l="1"/>
  <c r="AD79" i="1" l="1"/>
  <c r="P124" i="1" l="1"/>
  <c r="P123" i="1"/>
  <c r="P125" i="1"/>
  <c r="P102" i="1" l="1"/>
  <c r="P101" i="1"/>
  <c r="K102" i="1"/>
  <c r="K100" i="1"/>
  <c r="P100" i="1"/>
  <c r="X125" i="1"/>
  <c r="K125" i="1" s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08" i="1"/>
  <c r="X107" i="1"/>
  <c r="X106" i="1"/>
  <c r="X105" i="1"/>
  <c r="X104" i="1"/>
  <c r="X102" i="1"/>
  <c r="X101" i="1"/>
  <c r="X100" i="1"/>
  <c r="X96" i="1"/>
  <c r="X95" i="1"/>
  <c r="X94" i="1"/>
  <c r="X93" i="1"/>
  <c r="X92" i="1"/>
  <c r="X91" i="1"/>
  <c r="X90" i="1"/>
  <c r="X88" i="1"/>
  <c r="X87" i="1"/>
  <c r="X86" i="1"/>
  <c r="X85" i="1"/>
  <c r="X80" i="1"/>
  <c r="X78" i="1"/>
  <c r="X74" i="1"/>
  <c r="X73" i="1"/>
  <c r="X72" i="1"/>
  <c r="X71" i="1"/>
  <c r="X70" i="1"/>
  <c r="X69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AB110" i="1" l="1"/>
  <c r="AA110" i="1"/>
  <c r="AB109" i="1"/>
  <c r="AA109" i="1"/>
  <c r="Z109" i="1"/>
  <c r="AB103" i="1"/>
  <c r="AA103" i="1"/>
  <c r="AB99" i="1"/>
  <c r="AB97" i="1" s="1"/>
  <c r="AA99" i="1"/>
  <c r="Z99" i="1"/>
  <c r="Z97" i="1" s="1"/>
  <c r="AB89" i="1"/>
  <c r="AA89" i="1"/>
  <c r="AB84" i="1"/>
  <c r="AB82" i="1"/>
  <c r="AB81" i="1"/>
  <c r="Z82" i="1"/>
  <c r="Z81" i="1"/>
  <c r="AB79" i="1"/>
  <c r="Z75" i="1"/>
  <c r="AB77" i="1"/>
  <c r="AB76" i="1" s="1"/>
  <c r="AB68" i="1"/>
  <c r="AB67" i="1" s="1"/>
  <c r="AB49" i="1"/>
  <c r="AB47" i="1" s="1"/>
  <c r="P95" i="1"/>
  <c r="P91" i="1"/>
  <c r="P85" i="1"/>
  <c r="P66" i="1"/>
  <c r="P62" i="1"/>
  <c r="P58" i="1"/>
  <c r="P54" i="1"/>
  <c r="P50" i="1"/>
  <c r="I110" i="1"/>
  <c r="I24" i="1" s="1"/>
  <c r="I103" i="1"/>
  <c r="I22" i="1" s="1"/>
  <c r="I99" i="1"/>
  <c r="I97" i="1" s="1"/>
  <c r="I21" i="1" s="1"/>
  <c r="J89" i="1"/>
  <c r="I89" i="1"/>
  <c r="H89" i="1"/>
  <c r="I84" i="1"/>
  <c r="I79" i="1"/>
  <c r="I77" i="1"/>
  <c r="I68" i="1"/>
  <c r="I67" i="1" s="1"/>
  <c r="I49" i="1"/>
  <c r="I48" i="1" s="1"/>
  <c r="I47" i="1" s="1"/>
  <c r="I43" i="1"/>
  <c r="I39" i="1"/>
  <c r="I35" i="1"/>
  <c r="I31" i="1"/>
  <c r="I27" i="1"/>
  <c r="I23" i="1"/>
  <c r="Z122" i="1"/>
  <c r="P122" i="1" s="1"/>
  <c r="Z121" i="1"/>
  <c r="P121" i="1" s="1"/>
  <c r="Z120" i="1"/>
  <c r="P120" i="1" s="1"/>
  <c r="Z119" i="1"/>
  <c r="P119" i="1" s="1"/>
  <c r="Z118" i="1"/>
  <c r="P118" i="1" s="1"/>
  <c r="Z117" i="1"/>
  <c r="P117" i="1" s="1"/>
  <c r="Z116" i="1"/>
  <c r="P116" i="1" s="1"/>
  <c r="P115" i="1"/>
  <c r="P114" i="1"/>
  <c r="P113" i="1"/>
  <c r="Z110" i="1"/>
  <c r="P111" i="1"/>
  <c r="Z108" i="1"/>
  <c r="P108" i="1" s="1"/>
  <c r="Z107" i="1"/>
  <c r="P107" i="1" s="1"/>
  <c r="Z106" i="1"/>
  <c r="P106" i="1" s="1"/>
  <c r="Z105" i="1"/>
  <c r="P105" i="1" s="1"/>
  <c r="Z104" i="1"/>
  <c r="U99" i="1"/>
  <c r="U97" i="1" s="1"/>
  <c r="U21" i="1" s="1"/>
  <c r="Z96" i="1"/>
  <c r="P96" i="1" s="1"/>
  <c r="Z95" i="1"/>
  <c r="Z94" i="1"/>
  <c r="P94" i="1" s="1"/>
  <c r="Z93" i="1"/>
  <c r="P93" i="1" s="1"/>
  <c r="Z92" i="1"/>
  <c r="P92" i="1" s="1"/>
  <c r="Z91" i="1"/>
  <c r="Z90" i="1"/>
  <c r="P90" i="1" s="1"/>
  <c r="Z88" i="1"/>
  <c r="P88" i="1" s="1"/>
  <c r="Z87" i="1"/>
  <c r="P87" i="1" s="1"/>
  <c r="Z86" i="1"/>
  <c r="P86" i="1" s="1"/>
  <c r="Z85" i="1"/>
  <c r="Z84" i="1" s="1"/>
  <c r="Z80" i="1"/>
  <c r="P80" i="1" s="1"/>
  <c r="Z78" i="1"/>
  <c r="P78" i="1" s="1"/>
  <c r="Z74" i="1"/>
  <c r="P74" i="1" s="1"/>
  <c r="Z73" i="1"/>
  <c r="P73" i="1" s="1"/>
  <c r="Z72" i="1"/>
  <c r="P72" i="1" s="1"/>
  <c r="Z71" i="1"/>
  <c r="P71" i="1" s="1"/>
  <c r="Z70" i="1"/>
  <c r="P70" i="1" s="1"/>
  <c r="Z69" i="1"/>
  <c r="P69" i="1" s="1"/>
  <c r="Z66" i="1"/>
  <c r="Z65" i="1"/>
  <c r="P65" i="1" s="1"/>
  <c r="Z64" i="1"/>
  <c r="P64" i="1" s="1"/>
  <c r="Z63" i="1"/>
  <c r="P63" i="1" s="1"/>
  <c r="Z62" i="1"/>
  <c r="Z61" i="1"/>
  <c r="P61" i="1" s="1"/>
  <c r="Z60" i="1"/>
  <c r="P60" i="1" s="1"/>
  <c r="Z59" i="1"/>
  <c r="P59" i="1" s="1"/>
  <c r="Z58" i="1"/>
  <c r="Z57" i="1"/>
  <c r="P57" i="1" s="1"/>
  <c r="Z56" i="1"/>
  <c r="P56" i="1" s="1"/>
  <c r="Z55" i="1"/>
  <c r="P55" i="1" s="1"/>
  <c r="Z54" i="1"/>
  <c r="Z53" i="1"/>
  <c r="P53" i="1" s="1"/>
  <c r="Z52" i="1"/>
  <c r="P52" i="1" s="1"/>
  <c r="Z51" i="1"/>
  <c r="P51" i="1" s="1"/>
  <c r="Z50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08" i="1"/>
  <c r="K107" i="1"/>
  <c r="K106" i="1"/>
  <c r="K105" i="1"/>
  <c r="K104" i="1"/>
  <c r="K96" i="1"/>
  <c r="K95" i="1"/>
  <c r="K94" i="1"/>
  <c r="K93" i="1"/>
  <c r="K92" i="1"/>
  <c r="K91" i="1"/>
  <c r="K90" i="1"/>
  <c r="K88" i="1"/>
  <c r="K87" i="1"/>
  <c r="K86" i="1"/>
  <c r="K85" i="1"/>
  <c r="K80" i="1"/>
  <c r="K78" i="1"/>
  <c r="K74" i="1"/>
  <c r="K73" i="1"/>
  <c r="K72" i="1"/>
  <c r="K71" i="1"/>
  <c r="K70" i="1"/>
  <c r="K69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Y109" i="1"/>
  <c r="Y103" i="1"/>
  <c r="Y22" i="1" s="1"/>
  <c r="Y89" i="1"/>
  <c r="Y84" i="1"/>
  <c r="Y83" i="1" s="1"/>
  <c r="Y82" i="1"/>
  <c r="Y81" i="1"/>
  <c r="Y79" i="1"/>
  <c r="Y77" i="1"/>
  <c r="Y75" i="1"/>
  <c r="Y67" i="1" s="1"/>
  <c r="Y68" i="1"/>
  <c r="Y49" i="1"/>
  <c r="Y47" i="1"/>
  <c r="Y23" i="1"/>
  <c r="Y19" i="1"/>
  <c r="W124" i="1"/>
  <c r="W123" i="1"/>
  <c r="W109" i="1"/>
  <c r="W103" i="1"/>
  <c r="W99" i="1"/>
  <c r="W97" i="1" s="1"/>
  <c r="W21" i="1" s="1"/>
  <c r="W89" i="1"/>
  <c r="W84" i="1"/>
  <c r="W83" i="1" s="1"/>
  <c r="W82" i="1"/>
  <c r="W81" i="1"/>
  <c r="W79" i="1"/>
  <c r="W77" i="1"/>
  <c r="W75" i="1"/>
  <c r="W68" i="1"/>
  <c r="W67" i="1" s="1"/>
  <c r="W49" i="1"/>
  <c r="W47" i="1"/>
  <c r="W23" i="1"/>
  <c r="W22" i="1"/>
  <c r="W19" i="1"/>
  <c r="U109" i="1"/>
  <c r="U23" i="1" s="1"/>
  <c r="U103" i="1"/>
  <c r="U22" i="1" s="1"/>
  <c r="U89" i="1"/>
  <c r="U83" i="1" s="1"/>
  <c r="U84" i="1"/>
  <c r="U82" i="1"/>
  <c r="U81" i="1"/>
  <c r="U79" i="1"/>
  <c r="U77" i="1"/>
  <c r="U76" i="1" s="1"/>
  <c r="U75" i="1"/>
  <c r="U67" i="1" s="1"/>
  <c r="U68" i="1"/>
  <c r="U49" i="1"/>
  <c r="U47" i="1" s="1"/>
  <c r="U19" i="1"/>
  <c r="V89" i="1"/>
  <c r="X110" i="1"/>
  <c r="X24" i="1" s="1"/>
  <c r="X109" i="1"/>
  <c r="X103" i="1"/>
  <c r="X22" i="1" s="1"/>
  <c r="X99" i="1"/>
  <c r="X97" i="1" s="1"/>
  <c r="X21" i="1" s="1"/>
  <c r="X89" i="1"/>
  <c r="X84" i="1"/>
  <c r="X82" i="1"/>
  <c r="X81" i="1"/>
  <c r="X79" i="1"/>
  <c r="X77" i="1"/>
  <c r="X75" i="1"/>
  <c r="X68" i="1"/>
  <c r="X49" i="1"/>
  <c r="X47" i="1" s="1"/>
  <c r="X23" i="1"/>
  <c r="X19" i="1"/>
  <c r="P112" i="1" l="1"/>
  <c r="X67" i="1"/>
  <c r="W110" i="1"/>
  <c r="W24" i="1" s="1"/>
  <c r="X83" i="1"/>
  <c r="U46" i="1"/>
  <c r="Y76" i="1"/>
  <c r="Z68" i="1"/>
  <c r="Z67" i="1" s="1"/>
  <c r="W76" i="1"/>
  <c r="W46" i="1" s="1"/>
  <c r="Z103" i="1"/>
  <c r="P104" i="1"/>
  <c r="Z89" i="1"/>
  <c r="Z83" i="1" s="1"/>
  <c r="Z79" i="1"/>
  <c r="Z76" i="1" s="1"/>
  <c r="Z77" i="1"/>
  <c r="U110" i="1"/>
  <c r="U24" i="1" s="1"/>
  <c r="X76" i="1"/>
  <c r="X46" i="1" s="1"/>
  <c r="I34" i="1"/>
  <c r="I26" i="1" s="1"/>
  <c r="AB83" i="1"/>
  <c r="I83" i="1"/>
  <c r="I76" i="1"/>
  <c r="Y46" i="1"/>
  <c r="U20" i="1"/>
  <c r="AL110" i="1"/>
  <c r="AK110" i="1"/>
  <c r="AJ110" i="1"/>
  <c r="AI110" i="1"/>
  <c r="AH110" i="1"/>
  <c r="AG110" i="1"/>
  <c r="AF110" i="1"/>
  <c r="AE110" i="1"/>
  <c r="AD110" i="1"/>
  <c r="AC110" i="1"/>
  <c r="T110" i="1"/>
  <c r="S110" i="1"/>
  <c r="R110" i="1"/>
  <c r="Q110" i="1"/>
  <c r="O110" i="1"/>
  <c r="N110" i="1"/>
  <c r="M110" i="1"/>
  <c r="L110" i="1"/>
  <c r="J110" i="1"/>
  <c r="AL99" i="1"/>
  <c r="AK99" i="1"/>
  <c r="AJ99" i="1"/>
  <c r="AI99" i="1"/>
  <c r="AH99" i="1"/>
  <c r="AG99" i="1"/>
  <c r="AF99" i="1"/>
  <c r="AE99" i="1"/>
  <c r="AD99" i="1"/>
  <c r="AC99" i="1"/>
  <c r="V99" i="1"/>
  <c r="T99" i="1"/>
  <c r="S99" i="1"/>
  <c r="R99" i="1"/>
  <c r="Q99" i="1"/>
  <c r="O99" i="1"/>
  <c r="N99" i="1"/>
  <c r="M99" i="1"/>
  <c r="L99" i="1"/>
  <c r="H99" i="1"/>
  <c r="AN124" i="1"/>
  <c r="Y124" i="1" s="1"/>
  <c r="AM124" i="1"/>
  <c r="V124" i="1"/>
  <c r="V110" i="1" s="1"/>
  <c r="AN123" i="1"/>
  <c r="Y123" i="1" s="1"/>
  <c r="AM123" i="1"/>
  <c r="V123" i="1"/>
  <c r="AN100" i="1"/>
  <c r="Y100" i="1" s="1"/>
  <c r="Y99" i="1" s="1"/>
  <c r="Y97" i="1" s="1"/>
  <c r="Y21" i="1" s="1"/>
  <c r="AM100" i="1"/>
  <c r="V100" i="1"/>
  <c r="X20" i="1" l="1"/>
  <c r="X18" i="1" s="1"/>
  <c r="X25" i="1"/>
  <c r="I46" i="1"/>
  <c r="Y110" i="1"/>
  <c r="Y24" i="1" s="1"/>
  <c r="U25" i="1"/>
  <c r="U18" i="1"/>
  <c r="I20" i="1"/>
  <c r="I25" i="1"/>
  <c r="I19" i="1"/>
  <c r="Y20" i="1"/>
  <c r="W25" i="1"/>
  <c r="W20" i="1"/>
  <c r="W18" i="1" s="1"/>
  <c r="Y25" i="1" l="1"/>
  <c r="Y18" i="1"/>
  <c r="I18" i="1"/>
  <c r="AB46" i="1"/>
  <c r="AB25" i="1" s="1"/>
  <c r="AB24" i="1"/>
  <c r="AB23" i="1"/>
  <c r="AB22" i="1"/>
  <c r="AB21" i="1"/>
  <c r="AB19" i="1"/>
  <c r="AD24" i="1"/>
  <c r="AD103" i="1"/>
  <c r="AD22" i="1" s="1"/>
  <c r="AN102" i="1"/>
  <c r="AD97" i="1"/>
  <c r="AD21" i="1" s="1"/>
  <c r="AD89" i="1"/>
  <c r="AD84" i="1"/>
  <c r="AN84" i="1" s="1"/>
  <c r="AD77" i="1"/>
  <c r="AD68" i="1"/>
  <c r="AD67" i="1"/>
  <c r="AD49" i="1"/>
  <c r="AD47" i="1"/>
  <c r="AD26" i="1"/>
  <c r="AD23" i="1"/>
  <c r="AF24" i="1"/>
  <c r="AF103" i="1"/>
  <c r="AF22" i="1" s="1"/>
  <c r="AF97" i="1"/>
  <c r="AF21" i="1" s="1"/>
  <c r="AF89" i="1"/>
  <c r="AF84" i="1"/>
  <c r="AF83" i="1" s="1"/>
  <c r="AF79" i="1"/>
  <c r="AN79" i="1" s="1"/>
  <c r="AF77" i="1"/>
  <c r="AF68" i="1"/>
  <c r="AF67" i="1" s="1"/>
  <c r="AF49" i="1"/>
  <c r="AF47" i="1" s="1"/>
  <c r="AF26" i="1"/>
  <c r="AF19" i="1" s="1"/>
  <c r="AF23" i="1"/>
  <c r="AH24" i="1"/>
  <c r="AH103" i="1"/>
  <c r="AH22" i="1" s="1"/>
  <c r="AH97" i="1"/>
  <c r="AH21" i="1" s="1"/>
  <c r="AH89" i="1"/>
  <c r="AH84" i="1"/>
  <c r="AH79" i="1"/>
  <c r="AH77" i="1"/>
  <c r="AH76" i="1" s="1"/>
  <c r="AH68" i="1"/>
  <c r="AH67" i="1" s="1"/>
  <c r="AH49" i="1"/>
  <c r="AH47" i="1" s="1"/>
  <c r="AH26" i="1"/>
  <c r="AH19" i="1" s="1"/>
  <c r="AH23" i="1"/>
  <c r="AJ24" i="1"/>
  <c r="AJ103" i="1"/>
  <c r="AJ97" i="1"/>
  <c r="AJ21" i="1" s="1"/>
  <c r="AJ89" i="1"/>
  <c r="AJ84" i="1"/>
  <c r="AJ79" i="1"/>
  <c r="AJ76" i="1" s="1"/>
  <c r="AJ77" i="1"/>
  <c r="AJ68" i="1"/>
  <c r="AJ67" i="1" s="1"/>
  <c r="AJ49" i="1"/>
  <c r="AJ47" i="1" s="1"/>
  <c r="AJ26" i="1"/>
  <c r="AJ23" i="1"/>
  <c r="AJ22" i="1"/>
  <c r="AL24" i="1"/>
  <c r="AL103" i="1"/>
  <c r="AL22" i="1" s="1"/>
  <c r="AL97" i="1"/>
  <c r="AL89" i="1"/>
  <c r="AL84" i="1"/>
  <c r="AL83" i="1"/>
  <c r="AL79" i="1"/>
  <c r="AL77" i="1"/>
  <c r="AL76" i="1" s="1"/>
  <c r="AL68" i="1"/>
  <c r="AL67" i="1" s="1"/>
  <c r="AL49" i="1"/>
  <c r="AL47" i="1" s="1"/>
  <c r="AL26" i="1"/>
  <c r="AL19" i="1" s="1"/>
  <c r="AL23" i="1"/>
  <c r="AN122" i="1"/>
  <c r="AN121" i="1"/>
  <c r="AN120" i="1"/>
  <c r="AN119" i="1"/>
  <c r="AN118" i="1"/>
  <c r="AN117" i="1"/>
  <c r="AN116" i="1"/>
  <c r="AN115" i="1"/>
  <c r="AN114" i="1"/>
  <c r="AN113" i="1"/>
  <c r="AN112" i="1"/>
  <c r="AN111" i="1"/>
  <c r="AN109" i="1"/>
  <c r="AN108" i="1"/>
  <c r="AN107" i="1"/>
  <c r="AN106" i="1"/>
  <c r="AN105" i="1"/>
  <c r="AN104" i="1"/>
  <c r="AN101" i="1"/>
  <c r="AN98" i="1"/>
  <c r="AN96" i="1"/>
  <c r="AN95" i="1"/>
  <c r="AN94" i="1"/>
  <c r="AN93" i="1"/>
  <c r="AN92" i="1"/>
  <c r="AN91" i="1"/>
  <c r="AN90" i="1"/>
  <c r="AN88" i="1"/>
  <c r="AN87" i="1"/>
  <c r="AN86" i="1"/>
  <c r="AN85" i="1"/>
  <c r="AN82" i="1"/>
  <c r="AN81" i="1"/>
  <c r="AN80" i="1"/>
  <c r="AN78" i="1"/>
  <c r="AN75" i="1"/>
  <c r="AN74" i="1"/>
  <c r="AN73" i="1"/>
  <c r="AN72" i="1"/>
  <c r="AN71" i="1"/>
  <c r="AN70" i="1"/>
  <c r="AN69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8" i="1"/>
  <c r="AN45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P110" i="1"/>
  <c r="T103" i="1"/>
  <c r="S103" i="1"/>
  <c r="Q103" i="1"/>
  <c r="Q22" i="1" s="1"/>
  <c r="R97" i="1"/>
  <c r="R21" i="1" s="1"/>
  <c r="Q98" i="1"/>
  <c r="T97" i="1"/>
  <c r="T21" i="1" s="1"/>
  <c r="S97" i="1"/>
  <c r="S21" i="1" s="1"/>
  <c r="R96" i="1"/>
  <c r="R95" i="1"/>
  <c r="R94" i="1"/>
  <c r="R93" i="1"/>
  <c r="R92" i="1"/>
  <c r="R90" i="1"/>
  <c r="T89" i="1"/>
  <c r="S89" i="1"/>
  <c r="Q89" i="1"/>
  <c r="R88" i="1"/>
  <c r="R87" i="1"/>
  <c r="R86" i="1"/>
  <c r="R85" i="1"/>
  <c r="T84" i="1"/>
  <c r="T83" i="1" s="1"/>
  <c r="S84" i="1"/>
  <c r="Q84" i="1"/>
  <c r="P82" i="1"/>
  <c r="P81" i="1"/>
  <c r="T79" i="1"/>
  <c r="T76" i="1" s="1"/>
  <c r="S79" i="1"/>
  <c r="R79" i="1"/>
  <c r="Q79" i="1"/>
  <c r="P79" i="1"/>
  <c r="R78" i="1"/>
  <c r="R77" i="1" s="1"/>
  <c r="T77" i="1"/>
  <c r="Q77" i="1"/>
  <c r="S76" i="1"/>
  <c r="P75" i="1"/>
  <c r="R73" i="1"/>
  <c r="R72" i="1"/>
  <c r="R71" i="1"/>
  <c r="R70" i="1"/>
  <c r="T68" i="1"/>
  <c r="T67" i="1" s="1"/>
  <c r="S68" i="1"/>
  <c r="S67" i="1" s="1"/>
  <c r="Q68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T49" i="1"/>
  <c r="S49" i="1"/>
  <c r="S47" i="1" s="1"/>
  <c r="Q49" i="1"/>
  <c r="T48" i="1"/>
  <c r="T47" i="1" s="1"/>
  <c r="P45" i="1"/>
  <c r="P44" i="1"/>
  <c r="T43" i="1"/>
  <c r="S43" i="1"/>
  <c r="R43" i="1"/>
  <c r="Q43" i="1"/>
  <c r="P42" i="1"/>
  <c r="P41" i="1"/>
  <c r="P40" i="1"/>
  <c r="T39" i="1"/>
  <c r="T34" i="1" s="1"/>
  <c r="S39" i="1"/>
  <c r="R39" i="1"/>
  <c r="Q39" i="1"/>
  <c r="P38" i="1"/>
  <c r="P37" i="1"/>
  <c r="P36" i="1"/>
  <c r="T35" i="1"/>
  <c r="S35" i="1"/>
  <c r="R35" i="1"/>
  <c r="Q35" i="1"/>
  <c r="P33" i="1"/>
  <c r="P32" i="1"/>
  <c r="T31" i="1"/>
  <c r="S31" i="1"/>
  <c r="R31" i="1"/>
  <c r="Q31" i="1"/>
  <c r="P30" i="1"/>
  <c r="P29" i="1"/>
  <c r="P28" i="1"/>
  <c r="T27" i="1"/>
  <c r="S27" i="1"/>
  <c r="R27" i="1"/>
  <c r="Q27" i="1"/>
  <c r="T24" i="1"/>
  <c r="R24" i="1"/>
  <c r="Q24" i="1"/>
  <c r="T23" i="1"/>
  <c r="S23" i="1"/>
  <c r="P23" i="1" s="1"/>
  <c r="R23" i="1"/>
  <c r="Q23" i="1"/>
  <c r="T22" i="1"/>
  <c r="S22" i="1"/>
  <c r="R76" i="1" l="1"/>
  <c r="AJ83" i="1"/>
  <c r="AH83" i="1"/>
  <c r="AH46" i="1" s="1"/>
  <c r="AF76" i="1"/>
  <c r="AD83" i="1"/>
  <c r="S83" i="1"/>
  <c r="S46" i="1"/>
  <c r="S20" i="1" s="1"/>
  <c r="T46" i="1"/>
  <c r="T20" i="1" s="1"/>
  <c r="AN103" i="1"/>
  <c r="AN77" i="1"/>
  <c r="AF46" i="1"/>
  <c r="AF20" i="1" s="1"/>
  <c r="AD76" i="1"/>
  <c r="R34" i="1"/>
  <c r="R26" i="1" s="1"/>
  <c r="R19" i="1" s="1"/>
  <c r="AN26" i="1"/>
  <c r="AB20" i="1"/>
  <c r="AB18" i="1" s="1"/>
  <c r="P43" i="1"/>
  <c r="T26" i="1"/>
  <c r="T19" i="1" s="1"/>
  <c r="T18" i="1" s="1"/>
  <c r="P39" i="1"/>
  <c r="S34" i="1"/>
  <c r="P35" i="1"/>
  <c r="P31" i="1"/>
  <c r="P27" i="1"/>
  <c r="P77" i="1"/>
  <c r="AN89" i="1"/>
  <c r="AD19" i="1"/>
  <c r="AN68" i="1"/>
  <c r="AN23" i="1"/>
  <c r="AN22" i="1"/>
  <c r="AN49" i="1"/>
  <c r="AJ46" i="1"/>
  <c r="AJ20" i="1" s="1"/>
  <c r="AJ19" i="1"/>
  <c r="AN83" i="1"/>
  <c r="AN67" i="1"/>
  <c r="AL46" i="1"/>
  <c r="AN47" i="1"/>
  <c r="AL21" i="1"/>
  <c r="AN21" i="1" s="1"/>
  <c r="AN97" i="1"/>
  <c r="AN99" i="1"/>
  <c r="R49" i="1"/>
  <c r="R47" i="1" s="1"/>
  <c r="R84" i="1"/>
  <c r="R89" i="1"/>
  <c r="P89" i="1" s="1"/>
  <c r="P98" i="1"/>
  <c r="Q97" i="1"/>
  <c r="S26" i="1"/>
  <c r="R68" i="1"/>
  <c r="R67" i="1" s="1"/>
  <c r="Q48" i="1"/>
  <c r="P99" i="1"/>
  <c r="S24" i="1"/>
  <c r="P24" i="1" s="1"/>
  <c r="Q34" i="1"/>
  <c r="Q67" i="1"/>
  <c r="Q83" i="1"/>
  <c r="Q76" i="1"/>
  <c r="P76" i="1" s="1"/>
  <c r="K110" i="1"/>
  <c r="AF25" i="1" l="1"/>
  <c r="AD46" i="1"/>
  <c r="AD20" i="1" s="1"/>
  <c r="AN20" i="1" s="1"/>
  <c r="AF18" i="1"/>
  <c r="AD25" i="1"/>
  <c r="AN76" i="1"/>
  <c r="P34" i="1"/>
  <c r="T25" i="1"/>
  <c r="Q26" i="1"/>
  <c r="P26" i="1" s="1"/>
  <c r="P67" i="1"/>
  <c r="AH20" i="1"/>
  <c r="AH18" i="1" s="1"/>
  <c r="AH25" i="1"/>
  <c r="AJ18" i="1"/>
  <c r="AN19" i="1"/>
  <c r="AJ25" i="1"/>
  <c r="AL25" i="1"/>
  <c r="AN46" i="1"/>
  <c r="AL20" i="1"/>
  <c r="P68" i="1"/>
  <c r="S25" i="1"/>
  <c r="S19" i="1"/>
  <c r="P49" i="1"/>
  <c r="P48" i="1"/>
  <c r="Q47" i="1"/>
  <c r="P97" i="1"/>
  <c r="Q21" i="1"/>
  <c r="P21" i="1" s="1"/>
  <c r="R83" i="1"/>
  <c r="P83" i="1" s="1"/>
  <c r="P84" i="1"/>
  <c r="J99" i="1"/>
  <c r="AD18" i="1" l="1"/>
  <c r="Q19" i="1"/>
  <c r="P19" i="1" s="1"/>
  <c r="AN25" i="1"/>
  <c r="AL18" i="1"/>
  <c r="P47" i="1"/>
  <c r="Q46" i="1"/>
  <c r="S18" i="1"/>
  <c r="R46" i="1"/>
  <c r="AC102" i="1"/>
  <c r="AC101" i="1"/>
  <c r="R20" i="1" l="1"/>
  <c r="Q20" i="1"/>
  <c r="Q18" i="1" s="1"/>
  <c r="P46" i="1"/>
  <c r="Q25" i="1"/>
  <c r="J24" i="1"/>
  <c r="J103" i="1"/>
  <c r="J97" i="1"/>
  <c r="J21" i="1" s="1"/>
  <c r="J84" i="1"/>
  <c r="J83" i="1" s="1"/>
  <c r="J79" i="1"/>
  <c r="J77" i="1"/>
  <c r="J68" i="1"/>
  <c r="J67" i="1" s="1"/>
  <c r="J49" i="1"/>
  <c r="J48" i="1" s="1"/>
  <c r="J47" i="1" s="1"/>
  <c r="J43" i="1"/>
  <c r="J39" i="1"/>
  <c r="J35" i="1"/>
  <c r="J34" i="1" s="1"/>
  <c r="J31" i="1"/>
  <c r="J27" i="1"/>
  <c r="J23" i="1"/>
  <c r="J22" i="1"/>
  <c r="H110" i="1"/>
  <c r="H24" i="1" s="1"/>
  <c r="H103" i="1"/>
  <c r="H22" i="1" s="1"/>
  <c r="H97" i="1"/>
  <c r="H21" i="1" s="1"/>
  <c r="H84" i="1"/>
  <c r="H83" i="1" s="1"/>
  <c r="H79" i="1"/>
  <c r="H77" i="1"/>
  <c r="H68" i="1"/>
  <c r="H67" i="1" s="1"/>
  <c r="H49" i="1"/>
  <c r="H48" i="1" s="1"/>
  <c r="H47" i="1" s="1"/>
  <c r="H43" i="1"/>
  <c r="H39" i="1"/>
  <c r="H35" i="1"/>
  <c r="H31" i="1"/>
  <c r="H27" i="1"/>
  <c r="H23" i="1"/>
  <c r="H34" i="1" l="1"/>
  <c r="J26" i="1"/>
  <c r="J19" i="1" s="1"/>
  <c r="P20" i="1"/>
  <c r="H76" i="1"/>
  <c r="H46" i="1" s="1"/>
  <c r="H20" i="1" s="1"/>
  <c r="H26" i="1"/>
  <c r="H19" i="1" s="1"/>
  <c r="J76" i="1"/>
  <c r="J46" i="1" s="1"/>
  <c r="J20" i="1" s="1"/>
  <c r="J18" i="1" l="1"/>
  <c r="J25" i="1"/>
  <c r="H25" i="1"/>
  <c r="H18" i="1"/>
  <c r="Z24" i="1" l="1"/>
  <c r="AA23" i="1"/>
  <c r="Z23" i="1"/>
  <c r="AA22" i="1"/>
  <c r="Z22" i="1"/>
  <c r="Z21" i="1"/>
  <c r="AA19" i="1"/>
  <c r="V19" i="1"/>
  <c r="AA49" i="1"/>
  <c r="AA47" i="1" s="1"/>
  <c r="Z49" i="1"/>
  <c r="Z47" i="1" s="1"/>
  <c r="Z46" i="1" s="1"/>
  <c r="AA68" i="1"/>
  <c r="AA67" i="1" s="1"/>
  <c r="AA77" i="1"/>
  <c r="AA76" i="1" s="1"/>
  <c r="V77" i="1"/>
  <c r="AA79" i="1"/>
  <c r="V79" i="1"/>
  <c r="AA84" i="1"/>
  <c r="AA83" i="1" s="1"/>
  <c r="M90" i="1"/>
  <c r="AA97" i="1"/>
  <c r="AA21" i="1" s="1"/>
  <c r="AA24" i="1"/>
  <c r="O68" i="1"/>
  <c r="O67" i="1" s="1"/>
  <c r="N68" i="1"/>
  <c r="N67" i="1" s="1"/>
  <c r="O49" i="1"/>
  <c r="O48" i="1" s="1"/>
  <c r="O47" i="1" s="1"/>
  <c r="N49" i="1"/>
  <c r="N47" i="1" s="1"/>
  <c r="O103" i="1"/>
  <c r="N103" i="1"/>
  <c r="O97" i="1"/>
  <c r="N97" i="1"/>
  <c r="L98" i="1"/>
  <c r="L49" i="1"/>
  <c r="L48" i="1" s="1"/>
  <c r="L47" i="1" s="1"/>
  <c r="AA46" i="1" l="1"/>
  <c r="AA25" i="1" s="1"/>
  <c r="Z20" i="1"/>
  <c r="Z43" i="1"/>
  <c r="Z31" i="1" s="1"/>
  <c r="V97" i="1"/>
  <c r="V21" i="1" s="1"/>
  <c r="V49" i="1"/>
  <c r="V47" i="1" s="1"/>
  <c r="V68" i="1"/>
  <c r="V84" i="1"/>
  <c r="V103" i="1"/>
  <c r="V22" i="1" s="1"/>
  <c r="K48" i="1"/>
  <c r="O89" i="1"/>
  <c r="N89" i="1"/>
  <c r="O84" i="1"/>
  <c r="N84" i="1"/>
  <c r="L89" i="1"/>
  <c r="L84" i="1"/>
  <c r="AA20" i="1" l="1"/>
  <c r="AA18" i="1" s="1"/>
  <c r="Z25" i="1"/>
  <c r="Z19" i="1"/>
  <c r="Z18" i="1" s="1"/>
  <c r="V83" i="1"/>
  <c r="L83" i="1"/>
  <c r="N83" i="1"/>
  <c r="O83" i="1"/>
  <c r="K82" i="1"/>
  <c r="K81" i="1"/>
  <c r="N79" i="1"/>
  <c r="N76" i="1" s="1"/>
  <c r="O79" i="1"/>
  <c r="L79" i="1"/>
  <c r="O77" i="1"/>
  <c r="L77" i="1"/>
  <c r="L68" i="1"/>
  <c r="L67" i="1" s="1"/>
  <c r="O24" i="1"/>
  <c r="N24" i="1"/>
  <c r="M24" i="1"/>
  <c r="L103" i="1"/>
  <c r="L22" i="1" s="1"/>
  <c r="L97" i="1"/>
  <c r="L21" i="1" s="1"/>
  <c r="O43" i="1"/>
  <c r="N43" i="1"/>
  <c r="M43" i="1"/>
  <c r="O39" i="1"/>
  <c r="N39" i="1"/>
  <c r="M39" i="1"/>
  <c r="O35" i="1"/>
  <c r="O34" i="1" s="1"/>
  <c r="N35" i="1"/>
  <c r="M35" i="1"/>
  <c r="O31" i="1"/>
  <c r="N31" i="1"/>
  <c r="M31" i="1"/>
  <c r="O27" i="1"/>
  <c r="N27" i="1"/>
  <c r="M27" i="1"/>
  <c r="K45" i="1"/>
  <c r="K44" i="1"/>
  <c r="K42" i="1"/>
  <c r="K41" i="1"/>
  <c r="K40" i="1"/>
  <c r="K38" i="1"/>
  <c r="K37" i="1"/>
  <c r="K36" i="1"/>
  <c r="K33" i="1"/>
  <c r="K32" i="1"/>
  <c r="K30" i="1"/>
  <c r="K29" i="1"/>
  <c r="K28" i="1"/>
  <c r="L43" i="1"/>
  <c r="L39" i="1"/>
  <c r="L35" i="1"/>
  <c r="L31" i="1"/>
  <c r="L27" i="1"/>
  <c r="L24" i="1"/>
  <c r="O23" i="1"/>
  <c r="N23" i="1"/>
  <c r="M23" i="1"/>
  <c r="L23" i="1"/>
  <c r="O22" i="1"/>
  <c r="N22" i="1"/>
  <c r="O21" i="1"/>
  <c r="N21" i="1"/>
  <c r="K24" i="1" l="1"/>
  <c r="M34" i="1"/>
  <c r="M26" i="1" s="1"/>
  <c r="O26" i="1"/>
  <c r="K39" i="1"/>
  <c r="K43" i="1"/>
  <c r="O76" i="1"/>
  <c r="O46" i="1" s="1"/>
  <c r="O20" i="1" s="1"/>
  <c r="N46" i="1"/>
  <c r="N20" i="1" s="1"/>
  <c r="K31" i="1"/>
  <c r="N34" i="1"/>
  <c r="N26" i="1" s="1"/>
  <c r="L76" i="1"/>
  <c r="K23" i="1"/>
  <c r="K27" i="1"/>
  <c r="K35" i="1"/>
  <c r="L34" i="1"/>
  <c r="L26" i="1" s="1"/>
  <c r="N19" i="1" l="1"/>
  <c r="N18" i="1" s="1"/>
  <c r="N25" i="1"/>
  <c r="K34" i="1"/>
  <c r="L19" i="1"/>
  <c r="O19" i="1"/>
  <c r="O18" i="1" s="1"/>
  <c r="O25" i="1"/>
  <c r="L46" i="1"/>
  <c r="L25" i="1" s="1"/>
  <c r="K26" i="1"/>
  <c r="M19" i="1"/>
  <c r="L20" i="1" l="1"/>
  <c r="K19" i="1"/>
  <c r="L18" i="1" l="1"/>
  <c r="V81" i="1" l="1"/>
  <c r="V76" i="1" s="1"/>
  <c r="V82" i="1"/>
  <c r="V109" i="1"/>
  <c r="V23" i="1" s="1"/>
  <c r="M78" i="1" l="1"/>
  <c r="M77" i="1" s="1"/>
  <c r="M79" i="1"/>
  <c r="K79" i="1" s="1"/>
  <c r="M85" i="1"/>
  <c r="M86" i="1"/>
  <c r="M87" i="1"/>
  <c r="M88" i="1"/>
  <c r="M92" i="1"/>
  <c r="M93" i="1"/>
  <c r="M94" i="1"/>
  <c r="M95" i="1"/>
  <c r="M96" i="1"/>
  <c r="K99" i="1"/>
  <c r="M108" i="1"/>
  <c r="M103" i="1" s="1"/>
  <c r="M50" i="1"/>
  <c r="M76" i="1" l="1"/>
  <c r="K76" i="1" s="1"/>
  <c r="M22" i="1"/>
  <c r="K22" i="1" s="1"/>
  <c r="K103" i="1"/>
  <c r="K98" i="1"/>
  <c r="M97" i="1"/>
  <c r="M89" i="1"/>
  <c r="K89" i="1" s="1"/>
  <c r="M84" i="1"/>
  <c r="AE77" i="1"/>
  <c r="AE24" i="1"/>
  <c r="AE97" i="1"/>
  <c r="AM92" i="1"/>
  <c r="AE49" i="1"/>
  <c r="AE47" i="1" s="1"/>
  <c r="AC24" i="1"/>
  <c r="AM106" i="1"/>
  <c r="AM95" i="1"/>
  <c r="AM53" i="1"/>
  <c r="AM75" i="1"/>
  <c r="AM52" i="1"/>
  <c r="AE103" i="1"/>
  <c r="AE22" i="1" s="1"/>
  <c r="AE89" i="1"/>
  <c r="AE84" i="1"/>
  <c r="AE79" i="1"/>
  <c r="AE68" i="1"/>
  <c r="AE67" i="1" s="1"/>
  <c r="AE26" i="1"/>
  <c r="AE19" i="1" s="1"/>
  <c r="AE23" i="1"/>
  <c r="AC89" i="1"/>
  <c r="AC84" i="1"/>
  <c r="AC68" i="1"/>
  <c r="AC67" i="1" s="1"/>
  <c r="AC26" i="1"/>
  <c r="AC19" i="1" s="1"/>
  <c r="AC23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8" i="1"/>
  <c r="AM50" i="1"/>
  <c r="AM51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9" i="1"/>
  <c r="AM70" i="1"/>
  <c r="AM71" i="1"/>
  <c r="AM72" i="1"/>
  <c r="AM73" i="1"/>
  <c r="AM74" i="1"/>
  <c r="AM80" i="1"/>
  <c r="AM81" i="1"/>
  <c r="AM82" i="1"/>
  <c r="AM85" i="1"/>
  <c r="AM86" i="1"/>
  <c r="AM87" i="1"/>
  <c r="AM88" i="1"/>
  <c r="AM90" i="1"/>
  <c r="AM91" i="1"/>
  <c r="AM93" i="1"/>
  <c r="AM94" i="1"/>
  <c r="AM96" i="1"/>
  <c r="AM98" i="1"/>
  <c r="AM101" i="1"/>
  <c r="AM102" i="1"/>
  <c r="AM104" i="1"/>
  <c r="AM105" i="1"/>
  <c r="AM107" i="1"/>
  <c r="AM108" i="1"/>
  <c r="AM109" i="1"/>
  <c r="AM111" i="1"/>
  <c r="AM113" i="1"/>
  <c r="AM114" i="1"/>
  <c r="AM115" i="1"/>
  <c r="AM116" i="1"/>
  <c r="AM117" i="1"/>
  <c r="AM118" i="1"/>
  <c r="AM119" i="1"/>
  <c r="AM120" i="1"/>
  <c r="AM121" i="1"/>
  <c r="AM122" i="1"/>
  <c r="AM125" i="1"/>
  <c r="AK24" i="1"/>
  <c r="AK103" i="1"/>
  <c r="AK22" i="1" s="1"/>
  <c r="AK97" i="1"/>
  <c r="AK21" i="1" s="1"/>
  <c r="AK89" i="1"/>
  <c r="AK84" i="1"/>
  <c r="AK79" i="1"/>
  <c r="AK77" i="1"/>
  <c r="AK68" i="1"/>
  <c r="AK67" i="1" s="1"/>
  <c r="AK49" i="1"/>
  <c r="AK47" i="1" s="1"/>
  <c r="AK26" i="1"/>
  <c r="AK19" i="1" s="1"/>
  <c r="AK23" i="1"/>
  <c r="AI24" i="1"/>
  <c r="AI103" i="1"/>
  <c r="AI22" i="1" s="1"/>
  <c r="AI97" i="1"/>
  <c r="AI21" i="1" s="1"/>
  <c r="AI89" i="1"/>
  <c r="AI84" i="1"/>
  <c r="AI79" i="1"/>
  <c r="AI77" i="1"/>
  <c r="AI68" i="1"/>
  <c r="AI67" i="1" s="1"/>
  <c r="AI49" i="1"/>
  <c r="AI47" i="1" s="1"/>
  <c r="AI26" i="1"/>
  <c r="AI19" i="1" s="1"/>
  <c r="AI23" i="1"/>
  <c r="AG24" i="1"/>
  <c r="AG103" i="1"/>
  <c r="AG22" i="1" s="1"/>
  <c r="AG97" i="1"/>
  <c r="AG89" i="1"/>
  <c r="AG84" i="1"/>
  <c r="AG79" i="1"/>
  <c r="AG77" i="1"/>
  <c r="AG68" i="1"/>
  <c r="AG67" i="1" s="1"/>
  <c r="AG49" i="1"/>
  <c r="AG26" i="1"/>
  <c r="AG19" i="1" s="1"/>
  <c r="AG23" i="1"/>
  <c r="AM23" i="1" l="1"/>
  <c r="AK83" i="1"/>
  <c r="M21" i="1"/>
  <c r="K21" i="1" s="1"/>
  <c r="K97" i="1"/>
  <c r="K84" i="1"/>
  <c r="M83" i="1"/>
  <c r="AI76" i="1"/>
  <c r="AK76" i="1"/>
  <c r="AK46" i="1" s="1"/>
  <c r="AK25" i="1" s="1"/>
  <c r="AM112" i="1"/>
  <c r="AC103" i="1"/>
  <c r="AC22" i="1" s="1"/>
  <c r="AM22" i="1" s="1"/>
  <c r="AC49" i="1"/>
  <c r="AC47" i="1" s="1"/>
  <c r="AG83" i="1"/>
  <c r="AE21" i="1"/>
  <c r="AE83" i="1"/>
  <c r="AM99" i="1"/>
  <c r="AC97" i="1"/>
  <c r="AM97" i="1" s="1"/>
  <c r="AM78" i="1"/>
  <c r="AC77" i="1"/>
  <c r="AC83" i="1"/>
  <c r="AM24" i="1"/>
  <c r="AI83" i="1"/>
  <c r="AM84" i="1"/>
  <c r="AE76" i="1"/>
  <c r="AM68" i="1"/>
  <c r="AM79" i="1"/>
  <c r="AM19" i="1"/>
  <c r="AM67" i="1"/>
  <c r="AG21" i="1"/>
  <c r="AG47" i="1"/>
  <c r="AG76" i="1"/>
  <c r="AM110" i="1"/>
  <c r="AM26" i="1"/>
  <c r="AM89" i="1"/>
  <c r="K83" i="1" l="1"/>
  <c r="AM49" i="1"/>
  <c r="AM103" i="1"/>
  <c r="AI46" i="1"/>
  <c r="AK20" i="1"/>
  <c r="AE46" i="1"/>
  <c r="AE25" i="1" s="1"/>
  <c r="AM83" i="1"/>
  <c r="AC21" i="1"/>
  <c r="AC76" i="1"/>
  <c r="AM76" i="1" s="1"/>
  <c r="AM77" i="1"/>
  <c r="AG46" i="1"/>
  <c r="AG25" i="1" s="1"/>
  <c r="AM47" i="1"/>
  <c r="AI20" i="1" l="1"/>
  <c r="AI18" i="1" s="1"/>
  <c r="AI25" i="1"/>
  <c r="AK18" i="1"/>
  <c r="AG20" i="1"/>
  <c r="AE20" i="1"/>
  <c r="AE18" i="1" s="1"/>
  <c r="AM21" i="1"/>
  <c r="AC46" i="1"/>
  <c r="AM46" i="1" l="1"/>
  <c r="AC25" i="1"/>
  <c r="AM25" i="1" s="1"/>
  <c r="AG18" i="1"/>
  <c r="AC20" i="1"/>
  <c r="AM20" i="1" l="1"/>
  <c r="AC18" i="1"/>
  <c r="AM18" i="1" s="1"/>
  <c r="M60" i="1"/>
  <c r="M62" i="1"/>
  <c r="M54" i="1"/>
  <c r="M58" i="1"/>
  <c r="M55" i="1"/>
  <c r="M61" i="1"/>
  <c r="M64" i="1"/>
  <c r="M57" i="1"/>
  <c r="M63" i="1"/>
  <c r="M52" i="1"/>
  <c r="M53" i="1"/>
  <c r="M66" i="1"/>
  <c r="M65" i="1"/>
  <c r="M56" i="1"/>
  <c r="M51" i="1"/>
  <c r="M59" i="1"/>
  <c r="M49" i="1" l="1"/>
  <c r="M47" i="1" s="1"/>
  <c r="K47" i="1" s="1"/>
  <c r="M72" i="1"/>
  <c r="M70" i="1"/>
  <c r="M71" i="1"/>
  <c r="M73" i="1"/>
  <c r="K49" i="1" l="1"/>
  <c r="M68" i="1"/>
  <c r="M67" i="1" s="1"/>
  <c r="M46" i="1" s="1"/>
  <c r="M25" i="1" s="1"/>
  <c r="K25" i="1" s="1"/>
  <c r="K75" i="1"/>
  <c r="V75" i="1" s="1"/>
  <c r="V67" i="1" s="1"/>
  <c r="V46" i="1" s="1"/>
  <c r="V20" i="1" s="1"/>
  <c r="K77" i="1"/>
  <c r="V24" i="1" l="1"/>
  <c r="V18" i="1" s="1"/>
  <c r="V25" i="1"/>
  <c r="K68" i="1"/>
  <c r="K67" i="1"/>
  <c r="M20" i="1"/>
  <c r="K46" i="1"/>
  <c r="M18" i="1" l="1"/>
  <c r="K20" i="1"/>
  <c r="K18" i="1" s="1"/>
  <c r="R103" i="1"/>
  <c r="R25" i="1" s="1"/>
  <c r="P25" i="1" s="1"/>
  <c r="R22" i="1" l="1"/>
  <c r="P103" i="1"/>
  <c r="P22" i="1" l="1"/>
  <c r="P18" i="1" s="1"/>
  <c r="R18" i="1"/>
</calcChain>
</file>

<file path=xl/sharedStrings.xml><?xml version="1.0" encoding="utf-8"?>
<sst xmlns="http://schemas.openxmlformats.org/spreadsheetml/2006/main" count="757" uniqueCount="291">
  <si>
    <t>Приложение  № 3</t>
  </si>
  <si>
    <t>к приказу Минэнерго России</t>
  </si>
  <si>
    <t>от 05.05.2016 г. № 380</t>
  </si>
  <si>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</si>
  <si>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</si>
  <si>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</si>
  <si>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</si>
  <si>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</si>
  <si>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</si>
  <si>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</si>
  <si>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</si>
  <si>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</si>
  <si>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</si>
  <si>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</si>
  <si>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</si>
  <si>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</si>
  <si>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</si>
  <si>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</si>
  <si>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</si>
  <si>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</si>
  <si>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</si>
  <si>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</si>
  <si>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</si>
  <si>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</si>
  <si>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</si>
  <si>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</si>
  <si>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</si>
  <si>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</si>
  <si>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</si>
  <si>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</si>
  <si>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</si>
  <si>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</si>
  <si>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</si>
  <si>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</si>
  <si>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</si>
  <si>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</si>
  <si>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</si>
  <si>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</si>
  <si>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</si>
  <si>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</si>
  <si>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</si>
  <si>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</si>
  <si>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</si>
  <si>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</si>
  <si>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</si>
  <si>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</si>
  <si>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</si>
  <si>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</si>
  <si>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</si>
  <si>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</si>
  <si>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</si>
  <si>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</si>
  <si>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</si>
  <si>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</si>
  <si>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</si>
  <si>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</si>
  <si>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</si>
  <si>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</si>
  <si>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</si>
  <si>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</si>
  <si>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</si>
  <si>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</si>
  <si>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</si>
  <si>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</si>
  <si>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</si>
  <si>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</si>
  <si>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</si>
  <si>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</si>
  <si>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</si>
  <si>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</si>
  <si>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</si>
  <si>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</si>
  <si>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</si>
  <si>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</si>
  <si>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</si>
  <si>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</si>
  <si>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</si>
  <si>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</si>
  <si>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</si>
  <si>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</si>
  <si>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</si>
  <si>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</si>
  <si>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</si>
  <si>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</si>
  <si>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</si>
  <si>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</si>
  <si>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</si>
  <si>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</si>
  <si>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ПС 110 кВ Вачинская с заменой маслянных выключателей 35 кВ на линейные ячейки 35кВ с элегазовыми выключателями</t>
  </si>
  <si>
    <t>H_2032_ВЭ</t>
  </si>
  <si>
    <t>1.2.1.2.2</t>
  </si>
  <si>
    <t>H_2042_ВЭ</t>
  </si>
  <si>
    <t>1.2.1.2.3</t>
  </si>
  <si>
    <t>H_2052_ВЭ</t>
  </si>
  <si>
    <t>1.2.1.2.4</t>
  </si>
  <si>
    <t>Замена маслянных выключателей 6 кВ на вакуумные с установкой микропроцессорных защит.</t>
  </si>
  <si>
    <t>H_2033_ВЭ</t>
  </si>
  <si>
    <t>1.2.1.2.5</t>
  </si>
  <si>
    <t>H_2043_ВЭ</t>
  </si>
  <si>
    <t>1.2.1.2.6</t>
  </si>
  <si>
    <t>H_2053_ВЭ</t>
  </si>
  <si>
    <t>1.2.1.2.7</t>
  </si>
  <si>
    <t>H_2061_ВЭ</t>
  </si>
  <si>
    <t>1.2.1.2.8</t>
  </si>
  <si>
    <t>H_2068_ВЭ</t>
  </si>
  <si>
    <t>1.2.1.2.9</t>
  </si>
  <si>
    <t xml:space="preserve">Замена разрядников на ОПН на ПС 110/35/6кВ </t>
  </si>
  <si>
    <t>H_2034_ВЭ</t>
  </si>
  <si>
    <t>1.2.1.2.10</t>
  </si>
  <si>
    <t>H_2044_ВЭ</t>
  </si>
  <si>
    <t>1.2.1.2.11</t>
  </si>
  <si>
    <t>H_2054_ВЭ</t>
  </si>
  <si>
    <t>1.2.1.2.12</t>
  </si>
  <si>
    <t>H_2062_ВЭ</t>
  </si>
  <si>
    <t>1.2.1.2.13</t>
  </si>
  <si>
    <t>H_2069_ВЭ</t>
  </si>
  <si>
    <t>1.2.1.2.14</t>
  </si>
  <si>
    <t>Замена разъединителей 110 кВ на ПС Артемовская</t>
  </si>
  <si>
    <t>H_2035_ВЭ</t>
  </si>
  <si>
    <t>1.2.1.2.15</t>
  </si>
  <si>
    <t>H_2045_ВЭ</t>
  </si>
  <si>
    <t>1.2.1.2.16</t>
  </si>
  <si>
    <t>H_2055_ВЭ</t>
  </si>
  <si>
    <t>1.2.1.2.17</t>
  </si>
  <si>
    <t>H_2063_ВЭ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</si>
  <si>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</si>
  <si>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</si>
  <si>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</si>
  <si>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</si>
  <si>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</si>
  <si>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ВЛ 6;0,4кВ и центров питания в г. Бодайбо</t>
  </si>
  <si>
    <t>H_2036_ВЭ</t>
  </si>
  <si>
    <t>1.2.2.1.2</t>
  </si>
  <si>
    <t>H_2046_ВЭ</t>
  </si>
  <si>
    <t>1.2.2.1.3</t>
  </si>
  <si>
    <t>H_2056_ВЭ</t>
  </si>
  <si>
    <t>1.2.2.1.4</t>
  </si>
  <si>
    <t>H_2064_ВЭ</t>
  </si>
  <si>
    <t>1.2.2.1.5</t>
  </si>
  <si>
    <t>H_2070_ВЭ</t>
  </si>
  <si>
    <t>1.2.2.1.6</t>
  </si>
  <si>
    <t>H_2071_ВЭ</t>
  </si>
  <si>
    <t>1.2.2.2</t>
  </si>
  <si>
    <t>Модернизация, техническое перевооружение линий электропередачи, всего, в том числе:</t>
  </si>
  <si>
    <t>1.2.3.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</si>
  <si>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</si>
  <si>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</si>
  <si>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</si>
  <si>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</si>
  <si>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Расширение  АИИСКУЭ в городских и поселковых сетях</t>
  </si>
  <si>
    <t>H_2037_ВЭ</t>
  </si>
  <si>
    <t>1.2.3.2</t>
  </si>
  <si>
    <t>«Установка приборов учета, класс напряжения 6 (10) кВ, всего, в том числе:»</t>
  </si>
  <si>
    <t>1.2.3.2.1</t>
  </si>
  <si>
    <t>Установка технического учета в городских сетях 6 кВ</t>
  </si>
  <si>
    <t>H_2048_ВЭ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</si>
  <si>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</si>
  <si>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</si>
  <si>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</si>
  <si>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</si>
  <si>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</si>
  <si>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</si>
  <si>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</si>
  <si>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</si>
  <si>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</si>
  <si>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устройств РЗА и АУВ на ПС Артемовская.</t>
  </si>
  <si>
    <t>H_2049_ВЭ</t>
  </si>
  <si>
    <t>1.2.4.1.2</t>
  </si>
  <si>
    <t>H_2059_ВЭ</t>
  </si>
  <si>
    <t>1.2.4.1.3</t>
  </si>
  <si>
    <t>H_2066_ВЭ</t>
  </si>
  <si>
    <t>1.2.4.1.4</t>
  </si>
  <si>
    <t>H_2038_ВЭ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</si>
  <si>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</si>
  <si>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</si>
  <si>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</si>
  <si>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H_2039_ВЭ</t>
  </si>
  <si>
    <t>1.2.4.2.2</t>
  </si>
  <si>
    <t>Приобретение оборудования для организации связи с подстанциями</t>
  </si>
  <si>
    <t>H_2040_ВЭ</t>
  </si>
  <si>
    <t>1.2.4.2.3</t>
  </si>
  <si>
    <t>H_2050_ВЭ</t>
  </si>
  <si>
    <t>1.2.4.2.4</t>
  </si>
  <si>
    <t>H_2060_ВЭ</t>
  </si>
  <si>
    <t>1.2.4.2.5</t>
  </si>
  <si>
    <t>H_2067_ВЭ</t>
  </si>
  <si>
    <t>1.2.4.2.6</t>
  </si>
  <si>
    <t>Модернизация автоматических систем пожарно-охранной сигнализации и видеонаблюдения</t>
  </si>
  <si>
    <t>H_2041_ВЭ</t>
  </si>
  <si>
    <t>1.2.4.2.7</t>
  </si>
  <si>
    <t>H_2051_ВЭ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</si>
  <si>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</si>
  <si>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</si>
  <si>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</si>
  <si>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</si>
  <si>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</si>
  <si>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</si>
  <si>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1.3.2.1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</si>
  <si>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</si>
  <si>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E_3002_ВЭ</t>
  </si>
  <si>
    <t>1.3.2.2</t>
  </si>
  <si>
    <t xml:space="preserve">Перевод  ВЛ-110 кВ Таксимо-Мамакан на напряжение 220 кВ со строительством ПС 220 кВ Дяля, Чаянгро  </t>
  </si>
  <si>
    <t>E_3003_ВЭ</t>
  </si>
  <si>
    <t>1.4</t>
  </si>
  <si>
    <t>Прочее новое строительство объектов электросетевого хозяйства, всего, в том числе:</t>
  </si>
  <si>
    <t>1.4.1</t>
  </si>
  <si>
    <t xml:space="preserve">Строительство второй ВЛ 110кВ ПС 220кВ Сухой Лог - РП 110кВ Полюс </t>
  </si>
  <si>
    <t>H_4005_ВЭ</t>
  </si>
  <si>
    <t>1.4.2</t>
  </si>
  <si>
    <t>Строительство гаража на ПС Кропоткинская</t>
  </si>
  <si>
    <t>H_4001_ВЭ</t>
  </si>
  <si>
    <t>1.4.3</t>
  </si>
  <si>
    <t>Строительство гаража п. Перевоз (база РЭС-4)</t>
  </si>
  <si>
    <t>H_4002_ВЭ</t>
  </si>
  <si>
    <t>1.4.4</t>
  </si>
  <si>
    <t xml:space="preserve">Строительство ограждений территорий ПС </t>
  </si>
  <si>
    <t>H_4003_ВЭ</t>
  </si>
  <si>
    <t>1.4.5</t>
  </si>
  <si>
    <t>Строительство складских комплексов</t>
  </si>
  <si>
    <t>H_4004_ВЭ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</si>
  <si>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</si>
  <si>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</si>
  <si>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</si>
  <si>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</si>
  <si>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</si>
  <si>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спецтехники</t>
  </si>
  <si>
    <t>H_6023_ВЭ</t>
  </si>
  <si>
    <t>1.6.2</t>
  </si>
  <si>
    <t>H_6027_ВЭ</t>
  </si>
  <si>
    <t>1.6.3</t>
  </si>
  <si>
    <t>H_6029_ВЭ</t>
  </si>
  <si>
    <t>1.6.4</t>
  </si>
  <si>
    <t>H_6031_ВЭ</t>
  </si>
  <si>
    <t>1.6.5</t>
  </si>
  <si>
    <t>H_6033_ВЭ</t>
  </si>
  <si>
    <t>1.6.6</t>
  </si>
  <si>
    <t>Приобретение электроизмерительных приборов</t>
  </si>
  <si>
    <t>H_6024_ВЭ</t>
  </si>
  <si>
    <t>1.6.7</t>
  </si>
  <si>
    <t>Приобретение ПК и орг.техники</t>
  </si>
  <si>
    <t>H_6025_ВЭ</t>
  </si>
  <si>
    <t>1.6.8</t>
  </si>
  <si>
    <t>H_6028_ВЭ</t>
  </si>
  <si>
    <t>1.6.9</t>
  </si>
  <si>
    <t>H_6030_ВЭ</t>
  </si>
  <si>
    <t>1.6.10</t>
  </si>
  <si>
    <t>H_6032_ВЭ</t>
  </si>
  <si>
    <t>1.6.11</t>
  </si>
  <si>
    <t>H_6034_ВЭ</t>
  </si>
  <si>
    <t>1.6.12</t>
  </si>
  <si>
    <t>Приобретение жилого вагон-дома для дежурного оперативного персонала ПС</t>
  </si>
  <si>
    <t>H_6026_ВЭ</t>
  </si>
  <si>
    <t>1.6.13</t>
  </si>
  <si>
    <t>Возврат заемных средств</t>
  </si>
  <si>
    <t>29.7</t>
  </si>
  <si>
    <t>29.8</t>
  </si>
  <si>
    <t>29.9</t>
  </si>
  <si>
    <t>29.10</t>
  </si>
  <si>
    <t>2018 год</t>
  </si>
  <si>
    <t>2019 год</t>
  </si>
  <si>
    <t>2020 год</t>
  </si>
  <si>
    <t>2021 год</t>
  </si>
  <si>
    <t>2022 год</t>
  </si>
  <si>
    <t>П</t>
  </si>
  <si>
    <t>-</t>
  </si>
  <si>
    <t xml:space="preserve">
План
</t>
  </si>
  <si>
    <t>Освоение капитальных вложений 2017 года  в прогнозных ценах соответствующих лет, млн рублей (без НДС)</t>
  </si>
  <si>
    <t>План 
на 01.01.2018 года</t>
  </si>
  <si>
    <t xml:space="preserve">Факт 
</t>
  </si>
  <si>
    <t>Реконструкция участка ВЛ 110кВ Мамакан – Артемовская от опоры №140 до ПС 110кВ Артемовская с заменой деревянных опор на металлические</t>
  </si>
  <si>
    <t>Организация ССПИ на ПС 110 кВ Артемовская; ПС 110 кВ Кропоткинская; ПС 110 кВ Перевозовская; ПС 110 кВ Бодайбинская; ПС 220 кВ Мамакан</t>
  </si>
  <si>
    <t>реквизиты решения органа исполнительной власти, утвердившего инвестиционную программу</t>
  </si>
  <si>
    <t>Иркутская область</t>
  </si>
  <si>
    <t>План на 01.01.2017 года</t>
  </si>
  <si>
    <t xml:space="preserve">Фактический объем освоения капитальных вложений на 01.01.2017 года, млн рублей 
(без НДС) </t>
  </si>
  <si>
    <t xml:space="preserve">Предложение по корректировке утвержденного плана 
на 01.01.2018 года </t>
  </si>
  <si>
    <t>1.3.2.3</t>
  </si>
  <si>
    <t>Е_3001_ВЭ</t>
  </si>
  <si>
    <t>1.6.14</t>
  </si>
  <si>
    <t>1.6.15</t>
  </si>
  <si>
    <t>Выполнение внестадийной работы «Комплексная программа развития электрических сетей напряжением 35кВ и выше АО «Витимэнерго» на 5-летний период (2018-2022)»</t>
  </si>
  <si>
    <t>H_6035_ВЭ</t>
  </si>
  <si>
    <t xml:space="preserve">Перевод системы теплоснабжения административных и производственных зданий производственной базы АО «Витимэнерго» в г. Бодайбо на систему электрообогрева </t>
  </si>
  <si>
    <t>H_6036_ВЭ</t>
  </si>
  <si>
    <t>Н</t>
  </si>
  <si>
    <t>н.д.</t>
  </si>
  <si>
    <t>Установка БСК на ПС Бодайбинского энергорайона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</si>
  <si>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</si>
  <si>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t>Год раскрытия информации: 2018 год</t>
  </si>
  <si>
    <t>Приобретение ин.д.икаторов повреждения линии ИПВЛ для сети 6кВ в г. Бодайбо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</si>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</sst>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0">
    <xf numFmtId="0" fontId="0" fillId="0" borderId="0" xfId="0"/>
    <xf numFmtId="0" fontId="1" fillId="0" borderId="0" xfId="0" applyFont="1" applyFill="1"/>
    <xf numFmtId="0" fontId="2" fillId="0" borderId="0" xfId="0" applyFont="1" applyFill="1" applyAlignment="1"/>
    <xf numFmtId="0" fontId="8" fillId="0" borderId="0" xfId="0" applyFont="1" applyFill="1" applyAlignment="1"/>
    <xf numFmtId="0" fontId="1" fillId="0" borderId="0" xfId="0" applyFont="1" applyFill="1" applyAlignment="1"/>
    <xf numFmtId="1" fontId="9" fillId="0" borderId="0" xfId="0" applyNumberFormat="1" applyFont="1" applyFill="1" applyBorder="1" applyAlignment="1">
      <alignment vertical="top"/>
    </xf>
    <xf numFmtId="0" fontId="1" fillId="0" borderId="2" xfId="1" applyFont="1" applyFill="1" applyBorder="1" applyAlignment="1">
      <alignment horizontal="center" vertical="center" textRotation="90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4" fontId="1" fillId="0" borderId="2" xfId="0" applyNumberFormat="1" applyFont="1" applyFill="1" applyBorder="1" applyAlignment="1">
      <alignment horizontal="right"/>
    </xf>
    <xf numFmtId="4" fontId="11" fillId="0" borderId="2" xfId="2" applyNumberFormat="1" applyFont="1" applyFill="1" applyBorder="1" applyAlignment="1">
      <alignment horizontal="right"/>
    </xf>
    <xf numFmtId="4" fontId="7" fillId="0" borderId="2" xfId="2" applyNumberFormat="1" applyFont="1" applyFill="1" applyBorder="1" applyAlignment="1">
      <alignment horizontal="right"/>
    </xf>
    <xf numFmtId="4" fontId="0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  <xf numFmtId="4" fontId="0" fillId="0" borderId="1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8" fillId="0" borderId="0" xfId="1" applyFont="1" applyFill="1" applyAlignment="1">
      <alignment horizontal="right"/>
    </xf>
    <xf numFmtId="0" fontId="8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7" fillId="0" borderId="2" xfId="2" applyFont="1" applyFill="1" applyBorder="1" applyAlignment="1">
      <alignment horizontal="left" wrapText="1"/>
    </xf>
    <xf numFmtId="0" fontId="11" fillId="0" borderId="2" xfId="2" applyFont="1" applyFill="1" applyBorder="1" applyAlignment="1">
      <alignment horizontal="center"/>
    </xf>
    <xf numFmtId="0" fontId="7" fillId="0" borderId="2" xfId="2" applyFont="1" applyFill="1" applyBorder="1" applyAlignment="1">
      <alignment horizontal="center"/>
    </xf>
    <xf numFmtId="0" fontId="11" fillId="0" borderId="2" xfId="2" applyFont="1" applyFill="1" applyBorder="1" applyAlignment="1">
      <alignment horizontal="right"/>
    </xf>
    <xf numFmtId="0" fontId="9" fillId="0" borderId="2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7" fillId="0" borderId="2" xfId="2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7" fillId="0" borderId="3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wrapText="1"/>
    </xf>
    <xf numFmtId="49" fontId="11" fillId="0" borderId="2" xfId="2" applyNumberFormat="1" applyFont="1" applyFill="1" applyBorder="1" applyAlignment="1">
      <alignment horizontal="center"/>
    </xf>
    <xf numFmtId="0" fontId="11" fillId="0" borderId="2" xfId="2" applyFont="1" applyFill="1" applyBorder="1" applyAlignment="1">
      <alignment horizontal="left" wrapText="1"/>
    </xf>
    <xf numFmtId="0" fontId="11" fillId="0" borderId="2" xfId="2" applyFont="1" applyFill="1" applyBorder="1" applyAlignment="1">
      <alignment horizontal="center" wrapText="1"/>
    </xf>
    <xf numFmtId="49" fontId="11" fillId="0" borderId="2" xfId="2" applyNumberFormat="1" applyFont="1" applyFill="1" applyBorder="1" applyAlignment="1">
      <alignment horizontal="center" wrapText="1"/>
    </xf>
    <xf numFmtId="49" fontId="7" fillId="0" borderId="2" xfId="2" applyNumberFormat="1" applyFont="1" applyFill="1" applyBorder="1" applyAlignment="1">
      <alignment horizontal="center" wrapText="1"/>
    </xf>
    <xf numFmtId="49" fontId="7" fillId="0" borderId="2" xfId="2" applyNumberFormat="1" applyFont="1" applyFill="1" applyBorder="1" applyAlignment="1">
      <alignment horizontal="center"/>
    </xf>
    <xf numFmtId="0" fontId="7" fillId="0" borderId="0" xfId="2" applyFont="1" applyFill="1" applyAlignment="1">
      <alignment wrapText="1"/>
    </xf>
    <xf numFmtId="0" fontId="7" fillId="0" borderId="2" xfId="2" applyFont="1" applyFill="1" applyBorder="1" applyAlignment="1">
      <alignment wrapText="1"/>
    </xf>
    <xf numFmtId="0" fontId="8" fillId="0" borderId="0" xfId="0" applyFont="1" applyFill="1" applyAlignment="1">
      <alignment horizont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H130"/>
  <sheetViews>
    <sheetView tabSelected="1" topLeftCell="A13" zoomScale="75" zoomScaleNormal="75" zoomScaleSheetLayoutView="25" workbookViewId="0">
      <pane ySplit="6" topLeftCell="A124" activePane="bottomLeft" state="frozen"/>
      <selection activeCell="A13" sqref="A13"/>
      <selection pane="bottomLeft" activeCell="F112" sqref="F112"/>
    </sheetView>
  </sheetViews>
  <sheetFormatPr defaultRowHeight="15.75" x14ac:dyDescent="0.25"/>
  <cols>
    <col min="1" max="1" width="10.875" style="1" customWidth="1"/>
    <col min="2" max="2" width="36.875" style="1" bestFit="1" customWidth="1"/>
    <col min="3" max="3" width="13.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8" width="16" style="1" customWidth="1"/>
    <col min="9" max="9" width="19" style="1" customWidth="1"/>
    <col min="10" max="10" width="11.75" style="1" customWidth="1"/>
    <col min="11" max="11" width="8.375" style="1" customWidth="1"/>
    <col min="12" max="12" width="7.5" style="1" customWidth="1"/>
    <col min="13" max="13" width="9.5" style="1" customWidth="1"/>
    <col min="14" max="14" width="8.75" style="1" customWidth="1"/>
    <col min="15" max="15" width="9.25" style="1" customWidth="1"/>
    <col min="16" max="16" width="8.625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5.25" style="1" customWidth="1"/>
    <col min="28" max="28" width="15.875" style="1" customWidth="1"/>
    <col min="29" max="40" width="16.625" style="1" customWidth="1"/>
    <col min="41" max="41" width="19.5" style="1" customWidth="1"/>
    <col min="42" max="42" width="9.375" style="1" customWidth="1"/>
    <col min="43" max="43" width="7.375" style="1" customWidth="1"/>
    <col min="44" max="50" width="7.25" style="1" customWidth="1"/>
    <col min="51" max="51" width="8.625" style="1" customWidth="1"/>
    <col min="52" max="52" width="6.125" style="1" customWidth="1"/>
    <col min="53" max="53" width="6.875" style="1" customWidth="1"/>
    <col min="54" max="54" width="9.625" style="1" customWidth="1"/>
    <col min="55" max="55" width="6.75" style="1" customWidth="1"/>
    <col min="56" max="56" width="7.75" style="1" customWidth="1"/>
    <col min="57" max="16384" width="9" style="1"/>
  </cols>
  <sheetData>
    <row r="1" spans="1:86" hidden="1" x14ac:dyDescent="0.25">
      <c r="AO1" s="16" t="s">
        <v>0</v>
      </c>
    </row>
    <row r="2" spans="1:86" hidden="1" x14ac:dyDescent="0.25">
      <c r="AO2" s="17" t="s">
        <v>1</v>
      </c>
    </row>
    <row r="3" spans="1:86" hidden="1" x14ac:dyDescent="0.25">
      <c r="AO3" s="17" t="s">
        <v>2</v>
      </c>
    </row>
    <row r="4" spans="1:86" ht="18.75" hidden="1" x14ac:dyDescent="0.3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</row>
    <row r="5" spans="1:86" ht="18.75" hidden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24"/>
      <c r="X5" s="24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</row>
    <row r="6" spans="1:86" ht="18.75" hidden="1" x14ac:dyDescent="0.25">
      <c r="A6" s="62" t="s">
        <v>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86" hidden="1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</row>
    <row r="8" spans="1:86" ht="18.75" hidden="1" x14ac:dyDescent="0.3">
      <c r="AN8" s="20"/>
    </row>
    <row r="9" spans="1:86" ht="18.75" hidden="1" x14ac:dyDescent="0.3">
      <c r="A9" s="64" t="s">
        <v>288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</row>
    <row r="10" spans="1:86" ht="51.75" hidden="1" customHeight="1" x14ac:dyDescent="0.3">
      <c r="A10" s="45" t="s">
        <v>287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</row>
    <row r="11" spans="1:86" ht="18.75" hidden="1" x14ac:dyDescent="0.3"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</row>
    <row r="12" spans="1:86" hidden="1" x14ac:dyDescent="0.25">
      <c r="A12" s="65" t="s">
        <v>271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</row>
    <row r="13" spans="1:86" ht="15.7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"/>
    </row>
    <row r="14" spans="1:86" ht="72.75" customHeight="1" x14ac:dyDescent="0.25">
      <c r="A14" s="48" t="s">
        <v>5</v>
      </c>
      <c r="B14" s="48" t="s">
        <v>6</v>
      </c>
      <c r="C14" s="48" t="s">
        <v>7</v>
      </c>
      <c r="D14" s="57" t="s">
        <v>8</v>
      </c>
      <c r="E14" s="57" t="s">
        <v>9</v>
      </c>
      <c r="F14" s="48" t="s">
        <v>10</v>
      </c>
      <c r="G14" s="48"/>
      <c r="H14" s="48" t="s">
        <v>290</v>
      </c>
      <c r="I14" s="48"/>
      <c r="J14" s="58" t="s">
        <v>274</v>
      </c>
      <c r="K14" s="69" t="s">
        <v>11</v>
      </c>
      <c r="L14" s="50"/>
      <c r="M14" s="50"/>
      <c r="N14" s="50"/>
      <c r="O14" s="50"/>
      <c r="P14" s="50"/>
      <c r="Q14" s="50"/>
      <c r="R14" s="50"/>
      <c r="S14" s="50"/>
      <c r="T14" s="51"/>
      <c r="U14" s="49" t="s">
        <v>12</v>
      </c>
      <c r="V14" s="50"/>
      <c r="W14" s="50"/>
      <c r="X14" s="50"/>
      <c r="Y14" s="50"/>
      <c r="Z14" s="51"/>
      <c r="AA14" s="52" t="s">
        <v>266</v>
      </c>
      <c r="AB14" s="53"/>
      <c r="AC14" s="49" t="s">
        <v>13</v>
      </c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67" t="s">
        <v>14</v>
      </c>
    </row>
    <row r="15" spans="1:86" ht="89.25" customHeight="1" x14ac:dyDescent="0.25">
      <c r="A15" s="48"/>
      <c r="B15" s="48"/>
      <c r="C15" s="48"/>
      <c r="D15" s="57"/>
      <c r="E15" s="57"/>
      <c r="F15" s="48"/>
      <c r="G15" s="48"/>
      <c r="H15" s="48"/>
      <c r="I15" s="48"/>
      <c r="J15" s="59"/>
      <c r="K15" s="49" t="s">
        <v>15</v>
      </c>
      <c r="L15" s="50"/>
      <c r="M15" s="50"/>
      <c r="N15" s="50"/>
      <c r="O15" s="51"/>
      <c r="P15" s="49" t="s">
        <v>16</v>
      </c>
      <c r="Q15" s="50"/>
      <c r="R15" s="50"/>
      <c r="S15" s="50"/>
      <c r="T15" s="51"/>
      <c r="U15" s="68" t="s">
        <v>273</v>
      </c>
      <c r="V15" s="48"/>
      <c r="W15" s="69" t="s">
        <v>267</v>
      </c>
      <c r="X15" s="51"/>
      <c r="Y15" s="68" t="s">
        <v>275</v>
      </c>
      <c r="Z15" s="48"/>
      <c r="AA15" s="54"/>
      <c r="AB15" s="55"/>
      <c r="AC15" s="46" t="s">
        <v>258</v>
      </c>
      <c r="AD15" s="47"/>
      <c r="AE15" s="46" t="s">
        <v>259</v>
      </c>
      <c r="AF15" s="47"/>
      <c r="AG15" s="46" t="s">
        <v>260</v>
      </c>
      <c r="AH15" s="47"/>
      <c r="AI15" s="46" t="s">
        <v>261</v>
      </c>
      <c r="AJ15" s="47"/>
      <c r="AK15" s="46" t="s">
        <v>262</v>
      </c>
      <c r="AL15" s="47"/>
      <c r="AM15" s="48" t="s">
        <v>17</v>
      </c>
      <c r="AN15" s="48" t="s">
        <v>18</v>
      </c>
      <c r="AO15" s="59"/>
    </row>
    <row r="16" spans="1:86" ht="135" customHeight="1" x14ac:dyDescent="0.25">
      <c r="A16" s="48"/>
      <c r="B16" s="48"/>
      <c r="C16" s="48"/>
      <c r="D16" s="57"/>
      <c r="E16" s="57"/>
      <c r="F16" s="23" t="s">
        <v>15</v>
      </c>
      <c r="G16" s="23" t="s">
        <v>19</v>
      </c>
      <c r="H16" s="23" t="s">
        <v>20</v>
      </c>
      <c r="I16" s="23" t="s">
        <v>19</v>
      </c>
      <c r="J16" s="60"/>
      <c r="K16" s="26" t="s">
        <v>21</v>
      </c>
      <c r="L16" s="26" t="s">
        <v>22</v>
      </c>
      <c r="M16" s="26" t="s">
        <v>23</v>
      </c>
      <c r="N16" s="6" t="s">
        <v>24</v>
      </c>
      <c r="O16" s="6" t="s">
        <v>25</v>
      </c>
      <c r="P16" s="26" t="s">
        <v>21</v>
      </c>
      <c r="Q16" s="26" t="s">
        <v>22</v>
      </c>
      <c r="R16" s="26" t="s">
        <v>23</v>
      </c>
      <c r="S16" s="6" t="s">
        <v>24</v>
      </c>
      <c r="T16" s="6" t="s">
        <v>25</v>
      </c>
      <c r="U16" s="26" t="s">
        <v>26</v>
      </c>
      <c r="V16" s="26" t="s">
        <v>27</v>
      </c>
      <c r="W16" s="26" t="s">
        <v>26</v>
      </c>
      <c r="X16" s="26" t="s">
        <v>27</v>
      </c>
      <c r="Y16" s="26" t="s">
        <v>26</v>
      </c>
      <c r="Z16" s="26" t="s">
        <v>27</v>
      </c>
      <c r="AA16" s="25" t="s">
        <v>265</v>
      </c>
      <c r="AB16" s="25" t="s">
        <v>268</v>
      </c>
      <c r="AC16" s="25" t="s">
        <v>15</v>
      </c>
      <c r="AD16" s="25" t="s">
        <v>19</v>
      </c>
      <c r="AE16" s="25" t="s">
        <v>15</v>
      </c>
      <c r="AF16" s="25" t="s">
        <v>19</v>
      </c>
      <c r="AG16" s="25" t="s">
        <v>15</v>
      </c>
      <c r="AH16" s="25" t="s">
        <v>19</v>
      </c>
      <c r="AI16" s="25" t="s">
        <v>15</v>
      </c>
      <c r="AJ16" s="25" t="s">
        <v>19</v>
      </c>
      <c r="AK16" s="25" t="s">
        <v>15</v>
      </c>
      <c r="AL16" s="25" t="s">
        <v>19</v>
      </c>
      <c r="AM16" s="48"/>
      <c r="AN16" s="48"/>
      <c r="AO16" s="60"/>
    </row>
    <row r="17" spans="1:41" ht="19.5" customHeight="1" x14ac:dyDescent="0.25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 s="22">
        <v>21</v>
      </c>
      <c r="V17" s="22">
        <v>22</v>
      </c>
      <c r="W17" s="22">
        <v>23</v>
      </c>
      <c r="X17" s="22">
        <v>24</v>
      </c>
      <c r="Y17" s="22">
        <v>25</v>
      </c>
      <c r="Z17" s="22">
        <v>26</v>
      </c>
      <c r="AA17" s="22">
        <v>27</v>
      </c>
      <c r="AB17" s="22">
        <v>28</v>
      </c>
      <c r="AC17" s="7" t="s">
        <v>28</v>
      </c>
      <c r="AD17" s="7" t="s">
        <v>29</v>
      </c>
      <c r="AE17" s="7" t="s">
        <v>30</v>
      </c>
      <c r="AF17" s="7" t="s">
        <v>31</v>
      </c>
      <c r="AG17" s="7" t="s">
        <v>32</v>
      </c>
      <c r="AH17" s="7" t="s">
        <v>33</v>
      </c>
      <c r="AI17" s="7" t="s">
        <v>254</v>
      </c>
      <c r="AJ17" s="7" t="s">
        <v>255</v>
      </c>
      <c r="AK17" s="7" t="s">
        <v>256</v>
      </c>
      <c r="AL17" s="7" t="s">
        <v>257</v>
      </c>
      <c r="AM17" s="22">
        <v>30</v>
      </c>
      <c r="AN17" s="22">
        <v>31</v>
      </c>
      <c r="AO17" s="22">
        <v>32</v>
      </c>
    </row>
    <row r="18" spans="1:41" ht="31.5" x14ac:dyDescent="0.25">
      <c r="A18" s="37" t="s">
        <v>34</v>
      </c>
      <c r="B18" s="38" t="s">
        <v>35</v>
      </c>
      <c r="C18" s="28" t="s">
        <v>285</v>
      </c>
      <c r="D18" s="30" t="s">
        <v>285</v>
      </c>
      <c r="E18" s="31" t="s">
        <v>285</v>
      </c>
      <c r="F18" s="31" t="s">
        <v>285</v>
      </c>
      <c r="G18" s="31" t="s">
        <v>285</v>
      </c>
      <c r="H18" s="10">
        <f t="shared" ref="H18:J18" si="0">H19+H20+H21+H22+H23+H24</f>
        <v>912.14</v>
      </c>
      <c r="I18" s="10">
        <f t="shared" ref="I18" si="1">I19+I20+I21+I22+I23+I24</f>
        <v>0</v>
      </c>
      <c r="J18" s="10">
        <f t="shared" si="0"/>
        <v>7.7965999999999998</v>
      </c>
      <c r="K18" s="13">
        <f>SUM(K19:K24)</f>
        <v>2930.2941932203394</v>
      </c>
      <c r="L18" s="10">
        <f t="shared" ref="L18:O18" si="2">L19+L20+L21+L22+L23+L24</f>
        <v>30.576599999999999</v>
      </c>
      <c r="M18" s="10">
        <f t="shared" si="2"/>
        <v>1476.2782711864409</v>
      </c>
      <c r="N18" s="10">
        <f t="shared" si="2"/>
        <v>951.9493220338984</v>
      </c>
      <c r="O18" s="10">
        <f t="shared" si="2"/>
        <v>471.49</v>
      </c>
      <c r="P18" s="13">
        <f>SUM(P19:P24)</f>
        <v>2486.9980237288137</v>
      </c>
      <c r="Q18" s="10">
        <f t="shared" ref="Q18:U18" si="3">Q19+Q20+Q21+Q22+Q23+Q24</f>
        <v>41.796599999999998</v>
      </c>
      <c r="R18" s="10">
        <f t="shared" si="3"/>
        <v>954.55515254237287</v>
      </c>
      <c r="S18" s="10">
        <f t="shared" si="3"/>
        <v>1016.2262711864407</v>
      </c>
      <c r="T18" s="10">
        <f t="shared" si="3"/>
        <v>474.42</v>
      </c>
      <c r="U18" s="10">
        <f t="shared" si="3"/>
        <v>0</v>
      </c>
      <c r="V18" s="10">
        <f t="shared" ref="V18:X18" si="4">V19+V20+V21+V22+V23+V24</f>
        <v>26.33</v>
      </c>
      <c r="W18" s="10">
        <f t="shared" ref="W18" si="5">W19+W20+W21+W22+W23+W24</f>
        <v>11.22</v>
      </c>
      <c r="X18" s="10">
        <f t="shared" si="4"/>
        <v>2635.0757322033896</v>
      </c>
      <c r="Y18" s="10">
        <f t="shared" ref="Y18" si="6">Y19+Y20+Y21+Y22+Y23+Y24</f>
        <v>185.64</v>
      </c>
      <c r="Z18" s="10">
        <f t="shared" ref="Z18" si="7">Z19+Z20+Z21+Z22+Z23+Z24</f>
        <v>2093.351943813559</v>
      </c>
      <c r="AA18" s="10">
        <f t="shared" ref="AA18:AB18" si="8">AA19+AA20+AA21+AA22+AA23+AA24</f>
        <v>0</v>
      </c>
      <c r="AB18" s="10">
        <f t="shared" si="8"/>
        <v>385.84</v>
      </c>
      <c r="AC18" s="10">
        <f t="shared" ref="AC18:AL18" si="9">AC19+AC20+AC21+AC22+AC23+AC24</f>
        <v>1634.6692779661018</v>
      </c>
      <c r="AD18" s="10">
        <f t="shared" si="9"/>
        <v>1092.9537644067798</v>
      </c>
      <c r="AE18" s="10">
        <f t="shared" si="9"/>
        <v>250.1031118644068</v>
      </c>
      <c r="AF18" s="10">
        <f t="shared" si="9"/>
        <v>250.10282440677969</v>
      </c>
      <c r="AG18" s="10">
        <f t="shared" si="9"/>
        <v>250.09711864406779</v>
      </c>
      <c r="AH18" s="10">
        <f t="shared" si="9"/>
        <v>250.10694822033898</v>
      </c>
      <c r="AI18" s="10">
        <f t="shared" si="9"/>
        <v>250.10310847457629</v>
      </c>
      <c r="AJ18" s="10">
        <f t="shared" si="9"/>
        <v>250.1</v>
      </c>
      <c r="AK18" s="10">
        <f t="shared" si="9"/>
        <v>250.10311525423731</v>
      </c>
      <c r="AL18" s="10">
        <f t="shared" si="9"/>
        <v>250.09738983050849</v>
      </c>
      <c r="AM18" s="10">
        <f>AC18+AE18+AG18+AI18+AK18</f>
        <v>2635.0757322033901</v>
      </c>
      <c r="AN18" s="10">
        <f>AD18+AF18+AH18+AJ18+AL18-0.01</f>
        <v>2093.3509268644066</v>
      </c>
      <c r="AO18" s="32" t="s">
        <v>264</v>
      </c>
    </row>
    <row r="19" spans="1:41" ht="24.95" customHeight="1" x14ac:dyDescent="0.25">
      <c r="A19" s="29">
        <v>0.1</v>
      </c>
      <c r="B19" s="27" t="s">
        <v>36</v>
      </c>
      <c r="C19" s="29" t="s">
        <v>37</v>
      </c>
      <c r="D19" s="33" t="s">
        <v>285</v>
      </c>
      <c r="E19" s="33" t="s">
        <v>285</v>
      </c>
      <c r="F19" s="33" t="s">
        <v>285</v>
      </c>
      <c r="G19" s="33" t="s">
        <v>285</v>
      </c>
      <c r="H19" s="11">
        <f t="shared" ref="H19:J19" si="10">H26</f>
        <v>0</v>
      </c>
      <c r="I19" s="11">
        <f t="shared" ref="I19" si="11">I26</f>
        <v>0</v>
      </c>
      <c r="J19" s="11">
        <f t="shared" si="10"/>
        <v>0</v>
      </c>
      <c r="K19" s="9">
        <f>SUM(O19+N19+M19+L19)</f>
        <v>0</v>
      </c>
      <c r="L19" s="11">
        <f t="shared" ref="L19:O19" si="12">L26</f>
        <v>0</v>
      </c>
      <c r="M19" s="11">
        <f t="shared" si="12"/>
        <v>0</v>
      </c>
      <c r="N19" s="11">
        <f t="shared" si="12"/>
        <v>0</v>
      </c>
      <c r="O19" s="11">
        <f t="shared" si="12"/>
        <v>0</v>
      </c>
      <c r="P19" s="9">
        <f>SUM(T19+S19+R19+Q19)</f>
        <v>0</v>
      </c>
      <c r="Q19" s="11">
        <f t="shared" ref="Q19:U19" si="13">Q26</f>
        <v>0</v>
      </c>
      <c r="R19" s="11">
        <f t="shared" si="13"/>
        <v>0</v>
      </c>
      <c r="S19" s="11">
        <f t="shared" si="13"/>
        <v>0</v>
      </c>
      <c r="T19" s="11">
        <f t="shared" si="13"/>
        <v>0</v>
      </c>
      <c r="U19" s="11">
        <f t="shared" si="13"/>
        <v>0</v>
      </c>
      <c r="V19" s="11">
        <f t="shared" ref="V19:AA19" si="14">V26</f>
        <v>0</v>
      </c>
      <c r="W19" s="11">
        <f t="shared" ref="W19" si="15">W26</f>
        <v>0</v>
      </c>
      <c r="X19" s="11">
        <f t="shared" ref="X19:Y19" si="16">X26</f>
        <v>0</v>
      </c>
      <c r="Y19" s="11">
        <f t="shared" si="16"/>
        <v>0</v>
      </c>
      <c r="Z19" s="11">
        <f t="shared" si="14"/>
        <v>0</v>
      </c>
      <c r="AA19" s="11">
        <f t="shared" si="14"/>
        <v>0</v>
      </c>
      <c r="AB19" s="11">
        <f t="shared" ref="AB19" si="17">AB26</f>
        <v>0</v>
      </c>
      <c r="AC19" s="11">
        <f t="shared" ref="AC19:AL19" si="18">AC26</f>
        <v>0</v>
      </c>
      <c r="AD19" s="11">
        <f t="shared" si="18"/>
        <v>0</v>
      </c>
      <c r="AE19" s="11">
        <f t="shared" si="18"/>
        <v>0</v>
      </c>
      <c r="AF19" s="11">
        <f t="shared" si="18"/>
        <v>0</v>
      </c>
      <c r="AG19" s="11">
        <f t="shared" si="18"/>
        <v>0</v>
      </c>
      <c r="AH19" s="11">
        <f t="shared" si="18"/>
        <v>0</v>
      </c>
      <c r="AI19" s="11">
        <f t="shared" si="18"/>
        <v>0</v>
      </c>
      <c r="AJ19" s="11">
        <f t="shared" si="18"/>
        <v>0</v>
      </c>
      <c r="AK19" s="11">
        <f t="shared" si="18"/>
        <v>0</v>
      </c>
      <c r="AL19" s="11">
        <f t="shared" si="18"/>
        <v>0</v>
      </c>
      <c r="AM19" s="11">
        <f t="shared" ref="AM19:AN82" si="19">AC19+AE19+AG19+AI19+AK19</f>
        <v>0</v>
      </c>
      <c r="AN19" s="11">
        <f t="shared" si="19"/>
        <v>0</v>
      </c>
      <c r="AO19" s="32" t="s">
        <v>264</v>
      </c>
    </row>
    <row r="20" spans="1:41" ht="30.75" customHeight="1" x14ac:dyDescent="0.25">
      <c r="A20" s="29">
        <v>0.2</v>
      </c>
      <c r="B20" s="27" t="s">
        <v>38</v>
      </c>
      <c r="C20" s="29" t="s">
        <v>37</v>
      </c>
      <c r="D20" s="33" t="s">
        <v>285</v>
      </c>
      <c r="E20" s="33" t="s">
        <v>285</v>
      </c>
      <c r="F20" s="33" t="s">
        <v>285</v>
      </c>
      <c r="G20" s="33" t="s">
        <v>285</v>
      </c>
      <c r="H20" s="11">
        <f t="shared" ref="H20:J20" si="20">H46</f>
        <v>0</v>
      </c>
      <c r="I20" s="11">
        <f t="shared" ref="I20" si="21">I46</f>
        <v>0</v>
      </c>
      <c r="J20" s="11">
        <f t="shared" si="20"/>
        <v>0</v>
      </c>
      <c r="K20" s="9">
        <f t="shared" ref="K20:K23" si="22">SUM(O20+N20+M20+L20)</f>
        <v>251.62843050847459</v>
      </c>
      <c r="L20" s="11">
        <f t="shared" ref="L20:O20" si="23">L46</f>
        <v>26.396599999999999</v>
      </c>
      <c r="M20" s="11">
        <f t="shared" si="23"/>
        <v>90.161830508474566</v>
      </c>
      <c r="N20" s="11">
        <f t="shared" si="23"/>
        <v>135.07000000000002</v>
      </c>
      <c r="O20" s="11">
        <f t="shared" si="23"/>
        <v>0</v>
      </c>
      <c r="P20" s="9">
        <f t="shared" ref="P20:P23" si="24">SUM(T20+S20+R20+Q20)</f>
        <v>251.63056610169494</v>
      </c>
      <c r="Q20" s="11">
        <f t="shared" ref="Q20:U20" si="25">Q46</f>
        <v>26.396599999999999</v>
      </c>
      <c r="R20" s="11">
        <f t="shared" si="25"/>
        <v>90.163966101694911</v>
      </c>
      <c r="S20" s="11">
        <f t="shared" si="25"/>
        <v>135.07000000000002</v>
      </c>
      <c r="T20" s="11">
        <f t="shared" si="25"/>
        <v>0</v>
      </c>
      <c r="U20" s="11">
        <f t="shared" si="25"/>
        <v>0</v>
      </c>
      <c r="V20" s="11">
        <f t="shared" ref="V20:AA20" si="26">V46</f>
        <v>0</v>
      </c>
      <c r="W20" s="11">
        <f t="shared" ref="W20" si="27">W46</f>
        <v>0</v>
      </c>
      <c r="X20" s="11">
        <f t="shared" ref="X20:Y20" si="28">X46</f>
        <v>251.63537966101694</v>
      </c>
      <c r="Y20" s="11">
        <f t="shared" si="28"/>
        <v>0</v>
      </c>
      <c r="Z20" s="11">
        <f t="shared" si="26"/>
        <v>251.63742033898302</v>
      </c>
      <c r="AA20" s="11">
        <f t="shared" si="26"/>
        <v>0</v>
      </c>
      <c r="AB20" s="11">
        <f t="shared" ref="AB20" si="29">AB46</f>
        <v>0</v>
      </c>
      <c r="AC20" s="11">
        <f t="shared" ref="AC20" si="30">AC46</f>
        <v>56.720125423728817</v>
      </c>
      <c r="AD20" s="11">
        <f t="shared" ref="AD20" si="31">AD46</f>
        <v>48.48182711864407</v>
      </c>
      <c r="AE20" s="11">
        <f t="shared" ref="AE20:AF20" si="32">AE46</f>
        <v>28.067796610169495</v>
      </c>
      <c r="AF20" s="11">
        <f t="shared" si="32"/>
        <v>36.308135593220342</v>
      </c>
      <c r="AG20" s="11">
        <f t="shared" ref="AG20:AH20" si="33">AG46</f>
        <v>30.35593220338983</v>
      </c>
      <c r="AH20" s="11">
        <f t="shared" si="33"/>
        <v>30.35593220338983</v>
      </c>
      <c r="AI20" s="11">
        <f t="shared" ref="AI20:AJ20" si="34">AI46</f>
        <v>23.194915254237294</v>
      </c>
      <c r="AJ20" s="11">
        <f t="shared" si="34"/>
        <v>23.194915254237294</v>
      </c>
      <c r="AK20" s="11">
        <f t="shared" ref="AK20:AL20" si="35">AK46</f>
        <v>113.29661016949153</v>
      </c>
      <c r="AL20" s="11">
        <f t="shared" si="35"/>
        <v>113.29661016949153</v>
      </c>
      <c r="AM20" s="11">
        <f t="shared" si="19"/>
        <v>251.63537966101694</v>
      </c>
      <c r="AN20" s="11">
        <f t="shared" si="19"/>
        <v>251.63742033898308</v>
      </c>
      <c r="AO20" s="32" t="s">
        <v>264</v>
      </c>
    </row>
    <row r="21" spans="1:41" ht="69" customHeight="1" x14ac:dyDescent="0.25">
      <c r="A21" s="29">
        <v>0.3</v>
      </c>
      <c r="B21" s="27" t="s">
        <v>39</v>
      </c>
      <c r="C21" s="29" t="s">
        <v>37</v>
      </c>
      <c r="D21" s="33" t="s">
        <v>285</v>
      </c>
      <c r="E21" s="33" t="s">
        <v>285</v>
      </c>
      <c r="F21" s="33" t="s">
        <v>285</v>
      </c>
      <c r="G21" s="33" t="s">
        <v>285</v>
      </c>
      <c r="H21" s="11">
        <f t="shared" ref="H21:J21" si="36">H97</f>
        <v>912.14</v>
      </c>
      <c r="I21" s="11">
        <f t="shared" ref="I21" si="37">I97</f>
        <v>0</v>
      </c>
      <c r="J21" s="11">
        <f t="shared" si="36"/>
        <v>7.7965999999999998</v>
      </c>
      <c r="K21" s="9">
        <f t="shared" si="22"/>
        <v>1846.23</v>
      </c>
      <c r="L21" s="11">
        <f t="shared" ref="L21:O21" si="38">L97</f>
        <v>0</v>
      </c>
      <c r="M21" s="11">
        <f t="shared" si="38"/>
        <v>1148.9100000000001</v>
      </c>
      <c r="N21" s="11">
        <f t="shared" si="38"/>
        <v>697.32</v>
      </c>
      <c r="O21" s="11">
        <f t="shared" si="38"/>
        <v>0</v>
      </c>
      <c r="P21" s="9">
        <f t="shared" si="24"/>
        <v>1404.87</v>
      </c>
      <c r="Q21" s="11">
        <f t="shared" ref="Q21:U21" si="39">Q97</f>
        <v>0</v>
      </c>
      <c r="R21" s="11">
        <f t="shared" si="39"/>
        <v>623.13</v>
      </c>
      <c r="S21" s="11">
        <f t="shared" si="39"/>
        <v>781.74</v>
      </c>
      <c r="T21" s="11">
        <f t="shared" si="39"/>
        <v>0</v>
      </c>
      <c r="U21" s="11">
        <f t="shared" si="39"/>
        <v>0</v>
      </c>
      <c r="V21" s="11">
        <f t="shared" ref="V21:AA21" si="40">V97</f>
        <v>26.33</v>
      </c>
      <c r="W21" s="11">
        <f t="shared" ref="W21" si="41">W97</f>
        <v>0</v>
      </c>
      <c r="X21" s="11">
        <f t="shared" ref="X21:Y21" si="42">X97</f>
        <v>1551.0084745762713</v>
      </c>
      <c r="Y21" s="11">
        <f t="shared" si="42"/>
        <v>163.19999999999999</v>
      </c>
      <c r="Z21" s="11">
        <f t="shared" si="40"/>
        <v>1011.23</v>
      </c>
      <c r="AA21" s="11">
        <f t="shared" si="40"/>
        <v>0</v>
      </c>
      <c r="AB21" s="11">
        <f t="shared" ref="AB21" si="43">AB97</f>
        <v>385.84</v>
      </c>
      <c r="AC21" s="11">
        <f t="shared" ref="AC21:AL21" si="44">AC97</f>
        <v>1551.0084745762713</v>
      </c>
      <c r="AD21" s="11">
        <f t="shared" si="44"/>
        <v>1011.23</v>
      </c>
      <c r="AE21" s="11">
        <f t="shared" si="44"/>
        <v>0</v>
      </c>
      <c r="AF21" s="11">
        <f t="shared" si="44"/>
        <v>0</v>
      </c>
      <c r="AG21" s="11">
        <f t="shared" si="44"/>
        <v>0</v>
      </c>
      <c r="AH21" s="11">
        <f t="shared" si="44"/>
        <v>0</v>
      </c>
      <c r="AI21" s="11">
        <f t="shared" si="44"/>
        <v>0</v>
      </c>
      <c r="AJ21" s="11">
        <f t="shared" si="44"/>
        <v>0</v>
      </c>
      <c r="AK21" s="11">
        <f t="shared" si="44"/>
        <v>0</v>
      </c>
      <c r="AL21" s="11">
        <f t="shared" si="44"/>
        <v>0</v>
      </c>
      <c r="AM21" s="11">
        <f t="shared" si="19"/>
        <v>1551.0084745762713</v>
      </c>
      <c r="AN21" s="11">
        <f t="shared" si="19"/>
        <v>1011.23</v>
      </c>
      <c r="AO21" s="32" t="s">
        <v>264</v>
      </c>
    </row>
    <row r="22" spans="1:41" ht="42" customHeight="1" x14ac:dyDescent="0.25">
      <c r="A22" s="29">
        <v>0.4</v>
      </c>
      <c r="B22" s="27" t="s">
        <v>40</v>
      </c>
      <c r="C22" s="29" t="s">
        <v>37</v>
      </c>
      <c r="D22" s="33" t="s">
        <v>285</v>
      </c>
      <c r="E22" s="33" t="s">
        <v>285</v>
      </c>
      <c r="F22" s="33" t="s">
        <v>285</v>
      </c>
      <c r="G22" s="33" t="s">
        <v>285</v>
      </c>
      <c r="H22" s="11">
        <f t="shared" ref="H22:J22" si="45">H103</f>
        <v>0</v>
      </c>
      <c r="I22" s="11">
        <f t="shared" ref="I22" si="46">I103</f>
        <v>0</v>
      </c>
      <c r="J22" s="11">
        <f t="shared" si="45"/>
        <v>0</v>
      </c>
      <c r="K22" s="9">
        <f t="shared" si="22"/>
        <v>241.38644067796614</v>
      </c>
      <c r="L22" s="11">
        <f t="shared" ref="L22:O22" si="47">L103</f>
        <v>4.18</v>
      </c>
      <c r="M22" s="11">
        <f t="shared" si="47"/>
        <v>237.20644067796613</v>
      </c>
      <c r="N22" s="11">
        <f t="shared" si="47"/>
        <v>0</v>
      </c>
      <c r="O22" s="11">
        <f t="shared" si="47"/>
        <v>0</v>
      </c>
      <c r="P22" s="9">
        <f t="shared" si="24"/>
        <v>245.441186440678</v>
      </c>
      <c r="Q22" s="11">
        <f t="shared" ref="Q22:U22" si="48">Q103</f>
        <v>4.18</v>
      </c>
      <c r="R22" s="11">
        <f t="shared" si="48"/>
        <v>241.26118644067799</v>
      </c>
      <c r="S22" s="11">
        <f t="shared" si="48"/>
        <v>0</v>
      </c>
      <c r="T22" s="11">
        <f t="shared" si="48"/>
        <v>0</v>
      </c>
      <c r="U22" s="11">
        <f t="shared" si="48"/>
        <v>0</v>
      </c>
      <c r="V22" s="11">
        <f t="shared" ref="V22:AA22" si="49">V103</f>
        <v>0</v>
      </c>
      <c r="W22" s="11">
        <f t="shared" ref="W22" si="50">W103</f>
        <v>0</v>
      </c>
      <c r="X22" s="11">
        <f t="shared" ref="X22:Y22" si="51">X103</f>
        <v>241.38135593220341</v>
      </c>
      <c r="Y22" s="11">
        <f t="shared" si="51"/>
        <v>0</v>
      </c>
      <c r="Z22" s="11">
        <f t="shared" si="49"/>
        <v>245.42825228813558</v>
      </c>
      <c r="AA22" s="11">
        <f t="shared" si="49"/>
        <v>0</v>
      </c>
      <c r="AB22" s="11">
        <f t="shared" ref="AB22" si="52">AB103</f>
        <v>0</v>
      </c>
      <c r="AC22" s="11">
        <f>AC103</f>
        <v>3.5423728813559321</v>
      </c>
      <c r="AD22" s="11">
        <f t="shared" ref="AD22" si="53">AD103</f>
        <v>18.767699999999998</v>
      </c>
      <c r="AE22" s="11">
        <f t="shared" ref="AE22:AF22" si="54">AE103</f>
        <v>173.77118644067798</v>
      </c>
      <c r="AF22" s="11">
        <f t="shared" si="54"/>
        <v>187.88096000000002</v>
      </c>
      <c r="AG22" s="11">
        <f t="shared" ref="AG22:AH22" si="55">AG103</f>
        <v>20.991525423728813</v>
      </c>
      <c r="AH22" s="11">
        <f t="shared" si="55"/>
        <v>26.881354999999999</v>
      </c>
      <c r="AI22" s="11">
        <f t="shared" ref="AI22:AJ22" si="56">AI103</f>
        <v>31.576271186440675</v>
      </c>
      <c r="AJ22" s="11">
        <f t="shared" si="56"/>
        <v>6.7457627118644066</v>
      </c>
      <c r="AK22" s="11">
        <f t="shared" ref="AK22:AL22" si="57">AK103</f>
        <v>11.500000000000002</v>
      </c>
      <c r="AL22" s="11">
        <f t="shared" si="57"/>
        <v>5.1524745762711861</v>
      </c>
      <c r="AM22" s="11">
        <f t="shared" si="19"/>
        <v>241.38135593220338</v>
      </c>
      <c r="AN22" s="11">
        <f t="shared" si="19"/>
        <v>245.42825228813558</v>
      </c>
      <c r="AO22" s="32" t="s">
        <v>264</v>
      </c>
    </row>
    <row r="23" spans="1:41" ht="48.75" customHeight="1" x14ac:dyDescent="0.25">
      <c r="A23" s="29">
        <v>0.5</v>
      </c>
      <c r="B23" s="27" t="s">
        <v>41</v>
      </c>
      <c r="C23" s="29" t="s">
        <v>37</v>
      </c>
      <c r="D23" s="33" t="s">
        <v>285</v>
      </c>
      <c r="E23" s="33" t="s">
        <v>285</v>
      </c>
      <c r="F23" s="33" t="s">
        <v>285</v>
      </c>
      <c r="G23" s="33" t="s">
        <v>285</v>
      </c>
      <c r="H23" s="11">
        <f t="shared" ref="H23:J23" si="58">H109</f>
        <v>0</v>
      </c>
      <c r="I23" s="11">
        <f t="shared" ref="I23" si="59">I109</f>
        <v>0</v>
      </c>
      <c r="J23" s="11">
        <f t="shared" si="58"/>
        <v>0</v>
      </c>
      <c r="K23" s="9">
        <f t="shared" si="22"/>
        <v>0</v>
      </c>
      <c r="L23" s="11">
        <f t="shared" ref="L23:O24" si="60">L109</f>
        <v>0</v>
      </c>
      <c r="M23" s="11">
        <f t="shared" si="60"/>
        <v>0</v>
      </c>
      <c r="N23" s="11">
        <f t="shared" si="60"/>
        <v>0</v>
      </c>
      <c r="O23" s="11">
        <f t="shared" si="60"/>
        <v>0</v>
      </c>
      <c r="P23" s="9">
        <f t="shared" si="24"/>
        <v>0</v>
      </c>
      <c r="Q23" s="11">
        <f t="shared" ref="Q23:U23" si="61">Q109</f>
        <v>0</v>
      </c>
      <c r="R23" s="11">
        <f t="shared" si="61"/>
        <v>0</v>
      </c>
      <c r="S23" s="11">
        <f t="shared" si="61"/>
        <v>0</v>
      </c>
      <c r="T23" s="11">
        <f t="shared" si="61"/>
        <v>0</v>
      </c>
      <c r="U23" s="11">
        <f t="shared" si="61"/>
        <v>0</v>
      </c>
      <c r="V23" s="11">
        <f t="shared" ref="V23:AA23" si="62">V109</f>
        <v>0</v>
      </c>
      <c r="W23" s="11">
        <f t="shared" ref="W23" si="63">W109</f>
        <v>0</v>
      </c>
      <c r="X23" s="11">
        <f t="shared" ref="X23:Y23" si="64">X109</f>
        <v>0</v>
      </c>
      <c r="Y23" s="11">
        <f t="shared" si="64"/>
        <v>0</v>
      </c>
      <c r="Z23" s="11">
        <f t="shared" si="62"/>
        <v>0</v>
      </c>
      <c r="AA23" s="11">
        <f t="shared" si="62"/>
        <v>0</v>
      </c>
      <c r="AB23" s="11">
        <f t="shared" ref="AB23" si="65">AB109</f>
        <v>0</v>
      </c>
      <c r="AC23" s="11">
        <f>AC109</f>
        <v>0</v>
      </c>
      <c r="AD23" s="11">
        <f t="shared" ref="AD23" si="66">AD109</f>
        <v>0</v>
      </c>
      <c r="AE23" s="11">
        <f t="shared" ref="AE23:AF24" si="67">AE109</f>
        <v>0</v>
      </c>
      <c r="AF23" s="11">
        <f t="shared" si="67"/>
        <v>0</v>
      </c>
      <c r="AG23" s="11">
        <f t="shared" ref="AG23:AH24" si="68">AG109</f>
        <v>0</v>
      </c>
      <c r="AH23" s="11">
        <f t="shared" si="68"/>
        <v>0</v>
      </c>
      <c r="AI23" s="11">
        <f t="shared" ref="AI23:AJ24" si="69">AI109</f>
        <v>0</v>
      </c>
      <c r="AJ23" s="11">
        <f t="shared" si="69"/>
        <v>0</v>
      </c>
      <c r="AK23" s="11">
        <f t="shared" ref="AK23:AL24" si="70">AK109</f>
        <v>0</v>
      </c>
      <c r="AL23" s="11">
        <f t="shared" si="70"/>
        <v>0</v>
      </c>
      <c r="AM23" s="11">
        <f t="shared" si="19"/>
        <v>0</v>
      </c>
      <c r="AN23" s="11">
        <f t="shared" si="19"/>
        <v>0</v>
      </c>
      <c r="AO23" s="32" t="s">
        <v>264</v>
      </c>
    </row>
    <row r="24" spans="1:41" ht="24.95" customHeight="1" x14ac:dyDescent="0.25">
      <c r="A24" s="29">
        <v>0.6</v>
      </c>
      <c r="B24" s="27" t="s">
        <v>42</v>
      </c>
      <c r="C24" s="29" t="s">
        <v>37</v>
      </c>
      <c r="D24" s="33" t="s">
        <v>285</v>
      </c>
      <c r="E24" s="33" t="s">
        <v>285</v>
      </c>
      <c r="F24" s="33" t="s">
        <v>285</v>
      </c>
      <c r="G24" s="33" t="s">
        <v>285</v>
      </c>
      <c r="H24" s="11">
        <f t="shared" ref="H24:J24" si="71">H110</f>
        <v>0</v>
      </c>
      <c r="I24" s="11">
        <f t="shared" ref="I24" si="72">I110</f>
        <v>0</v>
      </c>
      <c r="J24" s="11">
        <f t="shared" si="71"/>
        <v>0</v>
      </c>
      <c r="K24" s="9">
        <f>SUM(O24+N24+M24+L24)</f>
        <v>591.04932203389831</v>
      </c>
      <c r="L24" s="11">
        <f t="shared" si="60"/>
        <v>0</v>
      </c>
      <c r="M24" s="11">
        <f t="shared" si="60"/>
        <v>0</v>
      </c>
      <c r="N24" s="11">
        <f t="shared" si="60"/>
        <v>119.55932203389828</v>
      </c>
      <c r="O24" s="11">
        <f t="shared" si="60"/>
        <v>471.49</v>
      </c>
      <c r="P24" s="9">
        <f>SUM(T24+S24+R24+Q24)</f>
        <v>585.05627118644065</v>
      </c>
      <c r="Q24" s="11">
        <f t="shared" ref="Q24:U24" si="73">Q110</f>
        <v>11.22</v>
      </c>
      <c r="R24" s="11">
        <f t="shared" si="73"/>
        <v>0</v>
      </c>
      <c r="S24" s="11">
        <f t="shared" si="73"/>
        <v>99.416271186440653</v>
      </c>
      <c r="T24" s="11">
        <f t="shared" si="73"/>
        <v>474.42</v>
      </c>
      <c r="U24" s="11">
        <f t="shared" si="73"/>
        <v>0</v>
      </c>
      <c r="V24" s="11">
        <f t="shared" ref="V24:AA24" si="74">V110</f>
        <v>0</v>
      </c>
      <c r="W24" s="11">
        <f t="shared" ref="W24" si="75">W110</f>
        <v>11.22</v>
      </c>
      <c r="X24" s="11">
        <f t="shared" ref="X24:Y24" si="76">X110</f>
        <v>591.05052203389823</v>
      </c>
      <c r="Y24" s="11">
        <f t="shared" si="76"/>
        <v>22.44</v>
      </c>
      <c r="Z24" s="11">
        <f t="shared" si="74"/>
        <v>585.05627118644065</v>
      </c>
      <c r="AA24" s="11">
        <f t="shared" si="74"/>
        <v>0</v>
      </c>
      <c r="AB24" s="11">
        <f t="shared" ref="AB24" si="77">AB110</f>
        <v>0</v>
      </c>
      <c r="AC24" s="11">
        <f>AC110</f>
        <v>23.398305084745765</v>
      </c>
      <c r="AD24" s="11">
        <f t="shared" ref="AD24" si="78">AD110</f>
        <v>14.474237288135594</v>
      </c>
      <c r="AE24" s="11">
        <f t="shared" si="67"/>
        <v>48.264128813559324</v>
      </c>
      <c r="AF24" s="11">
        <f t="shared" si="67"/>
        <v>25.913728813559324</v>
      </c>
      <c r="AG24" s="11">
        <f t="shared" si="68"/>
        <v>198.74966101694915</v>
      </c>
      <c r="AH24" s="11">
        <f t="shared" si="68"/>
        <v>192.86966101694915</v>
      </c>
      <c r="AI24" s="11">
        <f t="shared" si="69"/>
        <v>195.33192203389831</v>
      </c>
      <c r="AJ24" s="11">
        <f t="shared" si="69"/>
        <v>220.15932203389829</v>
      </c>
      <c r="AK24" s="11">
        <f t="shared" si="70"/>
        <v>125.30650508474577</v>
      </c>
      <c r="AL24" s="11">
        <f t="shared" si="70"/>
        <v>131.64830508474577</v>
      </c>
      <c r="AM24" s="11">
        <f t="shared" si="19"/>
        <v>591.05052203389823</v>
      </c>
      <c r="AN24" s="11">
        <f>AD24+AF24+AH24+AJ24+AL24-0.01</f>
        <v>585.05525423728807</v>
      </c>
      <c r="AO24" s="32" t="s">
        <v>264</v>
      </c>
    </row>
    <row r="25" spans="1:41" ht="24.95" customHeight="1" x14ac:dyDescent="0.25">
      <c r="A25" s="39">
        <v>1</v>
      </c>
      <c r="B25" s="38" t="s">
        <v>272</v>
      </c>
      <c r="C25" s="28"/>
      <c r="D25" s="33" t="s">
        <v>285</v>
      </c>
      <c r="E25" s="33" t="s">
        <v>285</v>
      </c>
      <c r="F25" s="33" t="s">
        <v>285</v>
      </c>
      <c r="G25" s="33" t="s">
        <v>285</v>
      </c>
      <c r="H25" s="13">
        <f>H26+H46+H97+H103+H109+H110</f>
        <v>912.14</v>
      </c>
      <c r="I25" s="13">
        <f>I26+I46+I97+I103+I109+I110</f>
        <v>0</v>
      </c>
      <c r="J25" s="13">
        <f>J26+J46+J97+J103+J109+J110</f>
        <v>7.7965999999999998</v>
      </c>
      <c r="K25" s="13">
        <f>L25+M25+N25+O25</f>
        <v>2930.2941932203394</v>
      </c>
      <c r="L25" s="13">
        <f>L26+L46+L97+L103+L109+L110</f>
        <v>30.576599999999999</v>
      </c>
      <c r="M25" s="13">
        <f>M26+M46+M97+M103+M109+M110</f>
        <v>1476.2782711864409</v>
      </c>
      <c r="N25" s="13">
        <f>N26+N46+N97+N103+N109+N110</f>
        <v>951.9493220338984</v>
      </c>
      <c r="O25" s="13">
        <f>O26+O46+O97+O103+O109+O110</f>
        <v>471.49</v>
      </c>
      <c r="P25" s="13">
        <f>Q25+R25+S25+T25</f>
        <v>2486.9980237288137</v>
      </c>
      <c r="Q25" s="13">
        <f>Q26+Q46+Q97+Q103+Q109+Q110</f>
        <v>41.796599999999998</v>
      </c>
      <c r="R25" s="13">
        <f>R26+R46+R97+R103+R109+R110</f>
        <v>954.55515254237287</v>
      </c>
      <c r="S25" s="13">
        <f>S26+S46+S97+S103+S109+S110</f>
        <v>1016.2262711864407</v>
      </c>
      <c r="T25" s="13">
        <f>T26+T46+T97+T103+T109+T110</f>
        <v>474.42</v>
      </c>
      <c r="U25" s="13">
        <f t="shared" ref="U25" si="79">U26+U46+U97+U103+U109+U110</f>
        <v>0</v>
      </c>
      <c r="V25" s="13">
        <f t="shared" ref="V25:AA25" si="80">V26+V46+V97+V103+V109+V110</f>
        <v>26.33</v>
      </c>
      <c r="W25" s="13">
        <f t="shared" ref="W25" si="81">W26+W46+W97+W103+W109+W110</f>
        <v>11.22</v>
      </c>
      <c r="X25" s="13">
        <f t="shared" ref="X25:Y25" si="82">X26+X46+X97+X103+X109+X110</f>
        <v>2635.0757322033896</v>
      </c>
      <c r="Y25" s="13">
        <f t="shared" si="82"/>
        <v>185.64</v>
      </c>
      <c r="Z25" s="13">
        <f t="shared" si="80"/>
        <v>2093.351943813559</v>
      </c>
      <c r="AA25" s="13">
        <f t="shared" si="80"/>
        <v>0</v>
      </c>
      <c r="AB25" s="13">
        <f t="shared" ref="AB25" si="83">AB26+AB46+AB97+AB103+AB109+AB110</f>
        <v>385.84</v>
      </c>
      <c r="AC25" s="13">
        <f>AC26+AC46+AC97+AC103+AC109+AC110</f>
        <v>1634.6692779661018</v>
      </c>
      <c r="AD25" s="13">
        <f t="shared" ref="AD25" si="84">AD26+AD46+AD97+AD103+AD109+AD110</f>
        <v>1092.9537644067798</v>
      </c>
      <c r="AE25" s="13">
        <f>AE26+AE46+AE97+AE103+AE109+AE110</f>
        <v>250.1031118644068</v>
      </c>
      <c r="AF25" s="13">
        <f t="shared" ref="AF25" si="85">AF26+AF46+AF97+AF103+AF109+AF110</f>
        <v>250.10282440677969</v>
      </c>
      <c r="AG25" s="13">
        <f>AG26+AG46+AG97+AG103+AG109+AG110</f>
        <v>250.09711864406779</v>
      </c>
      <c r="AH25" s="13">
        <f t="shared" ref="AH25" si="86">AH26+AH46+AH97+AH103+AH109+AH110</f>
        <v>250.10694822033898</v>
      </c>
      <c r="AI25" s="13">
        <f>AI26+AI46+AI97+AI103+AI109+AI110</f>
        <v>250.10310847457629</v>
      </c>
      <c r="AJ25" s="13">
        <f t="shared" ref="AJ25" si="87">AJ26+AJ46+AJ97+AJ103+AJ109+AJ110</f>
        <v>250.1</v>
      </c>
      <c r="AK25" s="13">
        <f>AK26+AK46+AK97+AK103+AK109+AK110</f>
        <v>250.10311525423731</v>
      </c>
      <c r="AL25" s="13">
        <f t="shared" ref="AL25" si="88">AL26+AL46+AL97+AL103+AL109+AL110</f>
        <v>250.09738983050849</v>
      </c>
      <c r="AM25" s="10">
        <f t="shared" si="19"/>
        <v>2635.0757322033901</v>
      </c>
      <c r="AN25" s="10">
        <f t="shared" si="19"/>
        <v>2093.3609268644068</v>
      </c>
      <c r="AO25" s="31" t="s">
        <v>264</v>
      </c>
    </row>
    <row r="26" spans="1:41" ht="30" customHeight="1" x14ac:dyDescent="0.25">
      <c r="A26" s="39">
        <v>1.1000000000000001</v>
      </c>
      <c r="B26" s="38" t="s">
        <v>43</v>
      </c>
      <c r="C26" s="28" t="s">
        <v>37</v>
      </c>
      <c r="D26" s="33" t="s">
        <v>285</v>
      </c>
      <c r="E26" s="33" t="s">
        <v>285</v>
      </c>
      <c r="F26" s="33" t="s">
        <v>285</v>
      </c>
      <c r="G26" s="33" t="s">
        <v>285</v>
      </c>
      <c r="H26" s="13">
        <f>H27+H31+H34+H43</f>
        <v>0</v>
      </c>
      <c r="I26" s="13">
        <f>I27+I31+I34+I43</f>
        <v>0</v>
      </c>
      <c r="J26" s="13">
        <f>J27+J31+J34+J43</f>
        <v>0</v>
      </c>
      <c r="K26" s="13">
        <f>L26+M26+N26+O26</f>
        <v>0</v>
      </c>
      <c r="L26" s="13">
        <f>L27+L31+L34+L43</f>
        <v>0</v>
      </c>
      <c r="M26" s="13">
        <f t="shared" ref="M26:O26" si="89">M27+M31+M34+M43</f>
        <v>0</v>
      </c>
      <c r="N26" s="13">
        <f t="shared" si="89"/>
        <v>0</v>
      </c>
      <c r="O26" s="13">
        <f t="shared" si="89"/>
        <v>0</v>
      </c>
      <c r="P26" s="13">
        <f>Q26+R26+S26+T26</f>
        <v>0</v>
      </c>
      <c r="Q26" s="13">
        <f>Q27+Q31+Q34+Q43</f>
        <v>0</v>
      </c>
      <c r="R26" s="13">
        <f t="shared" ref="R26:T26" si="90">R27+R31+R34+R43</f>
        <v>0</v>
      </c>
      <c r="S26" s="13">
        <f t="shared" si="90"/>
        <v>0</v>
      </c>
      <c r="T26" s="13">
        <f t="shared" si="90"/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0">
        <f t="shared" ref="AC26:AL26" si="91">+AC27+AC31+AC34+AC43</f>
        <v>0</v>
      </c>
      <c r="AD26" s="10">
        <f t="shared" si="91"/>
        <v>0</v>
      </c>
      <c r="AE26" s="10">
        <f t="shared" si="91"/>
        <v>0</v>
      </c>
      <c r="AF26" s="10">
        <f t="shared" si="91"/>
        <v>0</v>
      </c>
      <c r="AG26" s="10">
        <f t="shared" si="91"/>
        <v>0</v>
      </c>
      <c r="AH26" s="10">
        <f t="shared" si="91"/>
        <v>0</v>
      </c>
      <c r="AI26" s="10">
        <f t="shared" si="91"/>
        <v>0</v>
      </c>
      <c r="AJ26" s="10">
        <f t="shared" si="91"/>
        <v>0</v>
      </c>
      <c r="AK26" s="10">
        <f t="shared" si="91"/>
        <v>0</v>
      </c>
      <c r="AL26" s="10">
        <f t="shared" si="91"/>
        <v>0</v>
      </c>
      <c r="AM26" s="10">
        <f t="shared" si="19"/>
        <v>0</v>
      </c>
      <c r="AN26" s="10">
        <f t="shared" si="19"/>
        <v>0</v>
      </c>
      <c r="AO26" s="31" t="s">
        <v>264</v>
      </c>
    </row>
    <row r="27" spans="1:41" ht="45.75" customHeight="1" x14ac:dyDescent="0.25">
      <c r="A27" s="40" t="s">
        <v>44</v>
      </c>
      <c r="B27" s="38" t="s">
        <v>45</v>
      </c>
      <c r="C27" s="28" t="s">
        <v>37</v>
      </c>
      <c r="D27" s="33" t="s">
        <v>285</v>
      </c>
      <c r="E27" s="33" t="s">
        <v>285</v>
      </c>
      <c r="F27" s="33" t="s">
        <v>285</v>
      </c>
      <c r="G27" s="33" t="s">
        <v>285</v>
      </c>
      <c r="H27" s="13">
        <f>H28+H29+H30</f>
        <v>0</v>
      </c>
      <c r="I27" s="13">
        <f>I28+I29+I30</f>
        <v>0</v>
      </c>
      <c r="J27" s="13">
        <f>J28+J29+J30</f>
        <v>0</v>
      </c>
      <c r="K27" s="13">
        <f t="shared" ref="K27:K48" si="92">L27+M27+N27+O27</f>
        <v>0</v>
      </c>
      <c r="L27" s="13">
        <f>L28+L29+L30</f>
        <v>0</v>
      </c>
      <c r="M27" s="13">
        <f t="shared" ref="M27:O27" si="93">M28+M29+M30</f>
        <v>0</v>
      </c>
      <c r="N27" s="13">
        <f t="shared" si="93"/>
        <v>0</v>
      </c>
      <c r="O27" s="13">
        <f t="shared" si="93"/>
        <v>0</v>
      </c>
      <c r="P27" s="13">
        <f t="shared" ref="P27:P48" si="94">Q27+R27+S27+T27</f>
        <v>0</v>
      </c>
      <c r="Q27" s="13">
        <f>Q28+Q29+Q30</f>
        <v>0</v>
      </c>
      <c r="R27" s="13">
        <f t="shared" ref="R27:T27" si="95">R28+R29+R30</f>
        <v>0</v>
      </c>
      <c r="S27" s="13">
        <f t="shared" si="95"/>
        <v>0</v>
      </c>
      <c r="T27" s="13">
        <f t="shared" si="95"/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0</v>
      </c>
      <c r="AL27" s="10">
        <v>0</v>
      </c>
      <c r="AM27" s="10">
        <f t="shared" si="19"/>
        <v>0</v>
      </c>
      <c r="AN27" s="10">
        <f t="shared" si="19"/>
        <v>0</v>
      </c>
      <c r="AO27" s="31" t="s">
        <v>264</v>
      </c>
    </row>
    <row r="28" spans="1:41" ht="24.95" customHeight="1" x14ac:dyDescent="0.25">
      <c r="A28" s="41" t="s">
        <v>46</v>
      </c>
      <c r="B28" s="27" t="s">
        <v>47</v>
      </c>
      <c r="C28" s="29" t="s">
        <v>37</v>
      </c>
      <c r="D28" s="33" t="s">
        <v>285</v>
      </c>
      <c r="E28" s="33" t="s">
        <v>285</v>
      </c>
      <c r="F28" s="33" t="s">
        <v>285</v>
      </c>
      <c r="G28" s="33" t="s">
        <v>285</v>
      </c>
      <c r="H28" s="9">
        <v>0</v>
      </c>
      <c r="I28" s="9">
        <v>0</v>
      </c>
      <c r="J28" s="9">
        <v>0</v>
      </c>
      <c r="K28" s="9">
        <f t="shared" si="92"/>
        <v>0</v>
      </c>
      <c r="L28" s="9">
        <v>0</v>
      </c>
      <c r="M28" s="9">
        <v>0</v>
      </c>
      <c r="N28" s="9">
        <v>0</v>
      </c>
      <c r="O28" s="9">
        <v>0</v>
      </c>
      <c r="P28" s="9">
        <f t="shared" si="94"/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f t="shared" si="19"/>
        <v>0</v>
      </c>
      <c r="AN28" s="11">
        <f t="shared" si="19"/>
        <v>0</v>
      </c>
      <c r="AO28" s="32" t="s">
        <v>264</v>
      </c>
    </row>
    <row r="29" spans="1:41" ht="24.95" customHeight="1" x14ac:dyDescent="0.25">
      <c r="A29" s="41" t="s">
        <v>48</v>
      </c>
      <c r="B29" s="27" t="s">
        <v>49</v>
      </c>
      <c r="C29" s="29" t="s">
        <v>37</v>
      </c>
      <c r="D29" s="33" t="s">
        <v>285</v>
      </c>
      <c r="E29" s="33" t="s">
        <v>285</v>
      </c>
      <c r="F29" s="33" t="s">
        <v>285</v>
      </c>
      <c r="G29" s="33" t="s">
        <v>285</v>
      </c>
      <c r="H29" s="9">
        <v>0</v>
      </c>
      <c r="I29" s="9">
        <v>0</v>
      </c>
      <c r="J29" s="9">
        <v>0</v>
      </c>
      <c r="K29" s="9">
        <f t="shared" si="92"/>
        <v>0</v>
      </c>
      <c r="L29" s="9">
        <v>0</v>
      </c>
      <c r="M29" s="9">
        <v>0</v>
      </c>
      <c r="N29" s="9">
        <v>0</v>
      </c>
      <c r="O29" s="9">
        <v>0</v>
      </c>
      <c r="P29" s="9">
        <f t="shared" si="94"/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f t="shared" si="19"/>
        <v>0</v>
      </c>
      <c r="AN29" s="11">
        <f t="shared" si="19"/>
        <v>0</v>
      </c>
      <c r="AO29" s="32" t="s">
        <v>264</v>
      </c>
    </row>
    <row r="30" spans="1:41" ht="24.95" customHeight="1" x14ac:dyDescent="0.25">
      <c r="A30" s="42" t="s">
        <v>50</v>
      </c>
      <c r="B30" s="27" t="s">
        <v>51</v>
      </c>
      <c r="C30" s="29" t="s">
        <v>37</v>
      </c>
      <c r="D30" s="33" t="s">
        <v>285</v>
      </c>
      <c r="E30" s="33" t="s">
        <v>285</v>
      </c>
      <c r="F30" s="33" t="s">
        <v>285</v>
      </c>
      <c r="G30" s="33" t="s">
        <v>285</v>
      </c>
      <c r="H30" s="9">
        <v>0</v>
      </c>
      <c r="I30" s="9">
        <v>0</v>
      </c>
      <c r="J30" s="9">
        <v>0</v>
      </c>
      <c r="K30" s="9">
        <f t="shared" si="92"/>
        <v>0</v>
      </c>
      <c r="L30" s="9">
        <v>0</v>
      </c>
      <c r="M30" s="9">
        <v>0</v>
      </c>
      <c r="N30" s="9">
        <v>0</v>
      </c>
      <c r="O30" s="9">
        <v>0</v>
      </c>
      <c r="P30" s="9">
        <f t="shared" si="94"/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f t="shared" si="19"/>
        <v>0</v>
      </c>
      <c r="AN30" s="11">
        <f t="shared" si="19"/>
        <v>0</v>
      </c>
      <c r="AO30" s="32" t="s">
        <v>264</v>
      </c>
    </row>
    <row r="31" spans="1:41" ht="24.95" customHeight="1" x14ac:dyDescent="0.25">
      <c r="A31" s="37" t="s">
        <v>52</v>
      </c>
      <c r="B31" s="38" t="s">
        <v>53</v>
      </c>
      <c r="C31" s="28" t="s">
        <v>37</v>
      </c>
      <c r="D31" s="33" t="s">
        <v>285</v>
      </c>
      <c r="E31" s="33" t="s">
        <v>285</v>
      </c>
      <c r="F31" s="33" t="s">
        <v>285</v>
      </c>
      <c r="G31" s="33" t="s">
        <v>285</v>
      </c>
      <c r="H31" s="13">
        <f>H32+H33</f>
        <v>0</v>
      </c>
      <c r="I31" s="13">
        <f>I32+I33</f>
        <v>0</v>
      </c>
      <c r="J31" s="13">
        <f>J32+J33</f>
        <v>0</v>
      </c>
      <c r="K31" s="13">
        <f t="shared" si="92"/>
        <v>0</v>
      </c>
      <c r="L31" s="13">
        <f>L32+L33</f>
        <v>0</v>
      </c>
      <c r="M31" s="13">
        <f t="shared" ref="M31:O31" si="96">M32+M33</f>
        <v>0</v>
      </c>
      <c r="N31" s="13">
        <f t="shared" si="96"/>
        <v>0</v>
      </c>
      <c r="O31" s="13">
        <f t="shared" si="96"/>
        <v>0</v>
      </c>
      <c r="P31" s="13">
        <f t="shared" si="94"/>
        <v>0</v>
      </c>
      <c r="Q31" s="13">
        <f>Q32+Q33</f>
        <v>0</v>
      </c>
      <c r="R31" s="13">
        <f t="shared" ref="R31:T31" si="97">R32+R33</f>
        <v>0</v>
      </c>
      <c r="S31" s="13">
        <f t="shared" si="97"/>
        <v>0</v>
      </c>
      <c r="T31" s="13">
        <f t="shared" si="97"/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f t="shared" ref="Z31:Z43" si="98">Z32+Z36+Z39+Z48</f>
        <v>0</v>
      </c>
      <c r="AA31" s="13">
        <v>0</v>
      </c>
      <c r="AB31" s="13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f t="shared" si="19"/>
        <v>0</v>
      </c>
      <c r="AN31" s="10">
        <f t="shared" si="19"/>
        <v>0</v>
      </c>
      <c r="AO31" s="32" t="s">
        <v>264</v>
      </c>
    </row>
    <row r="32" spans="1:41" ht="24.95" customHeight="1" x14ac:dyDescent="0.25">
      <c r="A32" s="42" t="s">
        <v>54</v>
      </c>
      <c r="B32" s="27" t="s">
        <v>55</v>
      </c>
      <c r="C32" s="29" t="s">
        <v>37</v>
      </c>
      <c r="D32" s="33" t="s">
        <v>285</v>
      </c>
      <c r="E32" s="32" t="s">
        <v>285</v>
      </c>
      <c r="F32" s="32" t="s">
        <v>285</v>
      </c>
      <c r="G32" s="32" t="s">
        <v>285</v>
      </c>
      <c r="H32" s="9">
        <v>0</v>
      </c>
      <c r="I32" s="9">
        <v>0</v>
      </c>
      <c r="J32" s="9">
        <v>0</v>
      </c>
      <c r="K32" s="9">
        <f t="shared" si="92"/>
        <v>0</v>
      </c>
      <c r="L32" s="9">
        <v>0</v>
      </c>
      <c r="M32" s="9">
        <v>0</v>
      </c>
      <c r="N32" s="9">
        <v>0</v>
      </c>
      <c r="O32" s="9">
        <v>0</v>
      </c>
      <c r="P32" s="9">
        <f t="shared" si="94"/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f t="shared" si="19"/>
        <v>0</v>
      </c>
      <c r="AN32" s="11">
        <f t="shared" si="19"/>
        <v>0</v>
      </c>
      <c r="AO32" s="32" t="s">
        <v>264</v>
      </c>
    </row>
    <row r="33" spans="1:41" ht="24.95" customHeight="1" x14ac:dyDescent="0.25">
      <c r="A33" s="42" t="s">
        <v>56</v>
      </c>
      <c r="B33" s="27" t="s">
        <v>57</v>
      </c>
      <c r="C33" s="29" t="s">
        <v>37</v>
      </c>
      <c r="D33" s="33" t="s">
        <v>285</v>
      </c>
      <c r="E33" s="32" t="s">
        <v>285</v>
      </c>
      <c r="F33" s="32" t="s">
        <v>285</v>
      </c>
      <c r="G33" s="32" t="s">
        <v>285</v>
      </c>
      <c r="H33" s="9">
        <v>0</v>
      </c>
      <c r="I33" s="9">
        <v>0</v>
      </c>
      <c r="J33" s="9">
        <v>0</v>
      </c>
      <c r="K33" s="9">
        <f t="shared" si="92"/>
        <v>0</v>
      </c>
      <c r="L33" s="9">
        <v>0</v>
      </c>
      <c r="M33" s="9">
        <v>0</v>
      </c>
      <c r="N33" s="9">
        <v>0</v>
      </c>
      <c r="O33" s="9">
        <v>0</v>
      </c>
      <c r="P33" s="9">
        <f t="shared" si="94"/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f t="shared" si="19"/>
        <v>0</v>
      </c>
      <c r="AN33" s="11">
        <f t="shared" si="19"/>
        <v>0</v>
      </c>
      <c r="AO33" s="32" t="s">
        <v>264</v>
      </c>
    </row>
    <row r="34" spans="1:41" ht="62.25" customHeight="1" x14ac:dyDescent="0.25">
      <c r="A34" s="37" t="s">
        <v>58</v>
      </c>
      <c r="B34" s="38" t="s">
        <v>59</v>
      </c>
      <c r="C34" s="28" t="s">
        <v>37</v>
      </c>
      <c r="D34" s="33" t="s">
        <v>285</v>
      </c>
      <c r="E34" s="33" t="s">
        <v>285</v>
      </c>
      <c r="F34" s="33" t="s">
        <v>285</v>
      </c>
      <c r="G34" s="33" t="s">
        <v>285</v>
      </c>
      <c r="H34" s="13">
        <f>H35+H39</f>
        <v>0</v>
      </c>
      <c r="I34" s="13">
        <f>I35+I39</f>
        <v>0</v>
      </c>
      <c r="J34" s="13">
        <f>J35+J39</f>
        <v>0</v>
      </c>
      <c r="K34" s="13">
        <f t="shared" si="92"/>
        <v>0</v>
      </c>
      <c r="L34" s="13">
        <f>L35+L39</f>
        <v>0</v>
      </c>
      <c r="M34" s="13">
        <f t="shared" ref="M34:O34" si="99">M35+M39</f>
        <v>0</v>
      </c>
      <c r="N34" s="13">
        <f t="shared" si="99"/>
        <v>0</v>
      </c>
      <c r="O34" s="13">
        <f t="shared" si="99"/>
        <v>0</v>
      </c>
      <c r="P34" s="13">
        <f t="shared" si="94"/>
        <v>0</v>
      </c>
      <c r="Q34" s="13">
        <f>Q35+Q39</f>
        <v>0</v>
      </c>
      <c r="R34" s="13">
        <f t="shared" ref="R34:T34" si="100">R35+R39</f>
        <v>0</v>
      </c>
      <c r="S34" s="13">
        <f t="shared" si="100"/>
        <v>0</v>
      </c>
      <c r="T34" s="13">
        <f t="shared" si="100"/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f t="shared" si="19"/>
        <v>0</v>
      </c>
      <c r="AN34" s="10">
        <f t="shared" si="19"/>
        <v>0</v>
      </c>
      <c r="AO34" s="32" t="s">
        <v>264</v>
      </c>
    </row>
    <row r="35" spans="1:41" ht="24.95" customHeight="1" x14ac:dyDescent="0.25">
      <c r="A35" s="42" t="s">
        <v>60</v>
      </c>
      <c r="B35" s="27" t="s">
        <v>61</v>
      </c>
      <c r="C35" s="29" t="s">
        <v>37</v>
      </c>
      <c r="D35" s="33" t="s">
        <v>285</v>
      </c>
      <c r="E35" s="33" t="s">
        <v>285</v>
      </c>
      <c r="F35" s="33" t="s">
        <v>285</v>
      </c>
      <c r="G35" s="33" t="s">
        <v>285</v>
      </c>
      <c r="H35" s="9">
        <f>H36+H37+H38</f>
        <v>0</v>
      </c>
      <c r="I35" s="9">
        <f>I36+I37+I38</f>
        <v>0</v>
      </c>
      <c r="J35" s="9">
        <f>J36+J37+J38</f>
        <v>0</v>
      </c>
      <c r="K35" s="9">
        <f t="shared" si="92"/>
        <v>0</v>
      </c>
      <c r="L35" s="9">
        <f>L36+L37+L38</f>
        <v>0</v>
      </c>
      <c r="M35" s="9">
        <f t="shared" ref="M35:O35" si="101">M36+M37+M38</f>
        <v>0</v>
      </c>
      <c r="N35" s="9">
        <f t="shared" si="101"/>
        <v>0</v>
      </c>
      <c r="O35" s="9">
        <f t="shared" si="101"/>
        <v>0</v>
      </c>
      <c r="P35" s="9">
        <f t="shared" si="94"/>
        <v>0</v>
      </c>
      <c r="Q35" s="9">
        <f>Q36+Q37+Q38</f>
        <v>0</v>
      </c>
      <c r="R35" s="9">
        <f t="shared" ref="R35:T35" si="102">R36+R37+R38</f>
        <v>0</v>
      </c>
      <c r="S35" s="9">
        <f t="shared" si="102"/>
        <v>0</v>
      </c>
      <c r="T35" s="9">
        <f t="shared" si="102"/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f t="shared" si="19"/>
        <v>0</v>
      </c>
      <c r="AN35" s="11">
        <f t="shared" si="19"/>
        <v>0</v>
      </c>
      <c r="AO35" s="32" t="s">
        <v>264</v>
      </c>
    </row>
    <row r="36" spans="1:41" ht="24.95" customHeight="1" x14ac:dyDescent="0.25">
      <c r="A36" s="42" t="s">
        <v>62</v>
      </c>
      <c r="B36" s="27" t="s">
        <v>63</v>
      </c>
      <c r="C36" s="29" t="s">
        <v>37</v>
      </c>
      <c r="D36" s="33" t="s">
        <v>285</v>
      </c>
      <c r="E36" s="33" t="s">
        <v>285</v>
      </c>
      <c r="F36" s="33" t="s">
        <v>285</v>
      </c>
      <c r="G36" s="33" t="s">
        <v>285</v>
      </c>
      <c r="H36" s="9">
        <v>0</v>
      </c>
      <c r="I36" s="9">
        <v>0</v>
      </c>
      <c r="J36" s="9">
        <v>0</v>
      </c>
      <c r="K36" s="9">
        <f t="shared" si="92"/>
        <v>0</v>
      </c>
      <c r="L36" s="9">
        <v>0</v>
      </c>
      <c r="M36" s="9">
        <v>0</v>
      </c>
      <c r="N36" s="9">
        <v>0</v>
      </c>
      <c r="O36" s="9">
        <v>0</v>
      </c>
      <c r="P36" s="9">
        <f t="shared" si="94"/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f t="shared" si="19"/>
        <v>0</v>
      </c>
      <c r="AN36" s="11">
        <f t="shared" si="19"/>
        <v>0</v>
      </c>
      <c r="AO36" s="32" t="s">
        <v>264</v>
      </c>
    </row>
    <row r="37" spans="1:41" ht="24.95" customHeight="1" x14ac:dyDescent="0.25">
      <c r="A37" s="42" t="s">
        <v>64</v>
      </c>
      <c r="B37" s="27" t="s">
        <v>65</v>
      </c>
      <c r="C37" s="29" t="s">
        <v>37</v>
      </c>
      <c r="D37" s="33" t="s">
        <v>285</v>
      </c>
      <c r="E37" s="33" t="s">
        <v>285</v>
      </c>
      <c r="F37" s="33" t="s">
        <v>285</v>
      </c>
      <c r="G37" s="33" t="s">
        <v>285</v>
      </c>
      <c r="H37" s="9">
        <v>0</v>
      </c>
      <c r="I37" s="9">
        <v>0</v>
      </c>
      <c r="J37" s="9">
        <v>0</v>
      </c>
      <c r="K37" s="9">
        <f t="shared" si="92"/>
        <v>0</v>
      </c>
      <c r="L37" s="9">
        <v>0</v>
      </c>
      <c r="M37" s="9">
        <v>0</v>
      </c>
      <c r="N37" s="9">
        <v>0</v>
      </c>
      <c r="O37" s="9">
        <v>0</v>
      </c>
      <c r="P37" s="9">
        <f t="shared" si="94"/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v>0</v>
      </c>
      <c r="AM37" s="11">
        <f t="shared" si="19"/>
        <v>0</v>
      </c>
      <c r="AN37" s="11">
        <f t="shared" si="19"/>
        <v>0</v>
      </c>
      <c r="AO37" s="32" t="s">
        <v>264</v>
      </c>
    </row>
    <row r="38" spans="1:41" ht="24.95" customHeight="1" x14ac:dyDescent="0.25">
      <c r="A38" s="42" t="s">
        <v>66</v>
      </c>
      <c r="B38" s="27" t="s">
        <v>67</v>
      </c>
      <c r="C38" s="29" t="s">
        <v>37</v>
      </c>
      <c r="D38" s="33" t="s">
        <v>285</v>
      </c>
      <c r="E38" s="33" t="s">
        <v>285</v>
      </c>
      <c r="F38" s="33" t="s">
        <v>285</v>
      </c>
      <c r="G38" s="33" t="s">
        <v>285</v>
      </c>
      <c r="H38" s="9">
        <v>0</v>
      </c>
      <c r="I38" s="9">
        <v>0</v>
      </c>
      <c r="J38" s="9">
        <v>0</v>
      </c>
      <c r="K38" s="9">
        <f t="shared" si="92"/>
        <v>0</v>
      </c>
      <c r="L38" s="9">
        <v>0</v>
      </c>
      <c r="M38" s="9">
        <v>0</v>
      </c>
      <c r="N38" s="9">
        <v>0</v>
      </c>
      <c r="O38" s="9">
        <v>0</v>
      </c>
      <c r="P38" s="9">
        <f t="shared" si="94"/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v>0</v>
      </c>
      <c r="AM38" s="11">
        <f t="shared" si="19"/>
        <v>0</v>
      </c>
      <c r="AN38" s="11">
        <f t="shared" si="19"/>
        <v>0</v>
      </c>
      <c r="AO38" s="32" t="s">
        <v>264</v>
      </c>
    </row>
    <row r="39" spans="1:41" ht="24.95" customHeight="1" x14ac:dyDescent="0.25">
      <c r="A39" s="42" t="s">
        <v>68</v>
      </c>
      <c r="B39" s="27" t="s">
        <v>61</v>
      </c>
      <c r="C39" s="29" t="s">
        <v>37</v>
      </c>
      <c r="D39" s="33" t="s">
        <v>285</v>
      </c>
      <c r="E39" s="33" t="s">
        <v>285</v>
      </c>
      <c r="F39" s="33" t="s">
        <v>285</v>
      </c>
      <c r="G39" s="33" t="s">
        <v>285</v>
      </c>
      <c r="H39" s="9">
        <f>H40+H41+H42</f>
        <v>0</v>
      </c>
      <c r="I39" s="9">
        <f>I40+I41+I42</f>
        <v>0</v>
      </c>
      <c r="J39" s="9">
        <f>J40+J41+J42</f>
        <v>0</v>
      </c>
      <c r="K39" s="9">
        <f t="shared" si="92"/>
        <v>0</v>
      </c>
      <c r="L39" s="9">
        <f>L40+L41+L42</f>
        <v>0</v>
      </c>
      <c r="M39" s="9">
        <f t="shared" ref="M39:O39" si="103">M40+M41+M42</f>
        <v>0</v>
      </c>
      <c r="N39" s="9">
        <f t="shared" si="103"/>
        <v>0</v>
      </c>
      <c r="O39" s="9">
        <f t="shared" si="103"/>
        <v>0</v>
      </c>
      <c r="P39" s="9">
        <f t="shared" si="94"/>
        <v>0</v>
      </c>
      <c r="Q39" s="9">
        <f>Q40+Q41+Q42</f>
        <v>0</v>
      </c>
      <c r="R39" s="9">
        <f t="shared" ref="R39:T39" si="104">R40+R41+R42</f>
        <v>0</v>
      </c>
      <c r="S39" s="9">
        <f t="shared" si="104"/>
        <v>0</v>
      </c>
      <c r="T39" s="9">
        <f t="shared" si="104"/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f t="shared" si="19"/>
        <v>0</v>
      </c>
      <c r="AN39" s="11">
        <f t="shared" si="19"/>
        <v>0</v>
      </c>
      <c r="AO39" s="32" t="s">
        <v>264</v>
      </c>
    </row>
    <row r="40" spans="1:41" ht="24.95" customHeight="1" x14ac:dyDescent="0.25">
      <c r="A40" s="42" t="s">
        <v>69</v>
      </c>
      <c r="B40" s="27" t="s">
        <v>63</v>
      </c>
      <c r="C40" s="29" t="s">
        <v>37</v>
      </c>
      <c r="D40" s="33" t="s">
        <v>285</v>
      </c>
      <c r="E40" s="33" t="s">
        <v>285</v>
      </c>
      <c r="F40" s="33" t="s">
        <v>285</v>
      </c>
      <c r="G40" s="33" t="s">
        <v>285</v>
      </c>
      <c r="H40" s="9">
        <v>0</v>
      </c>
      <c r="I40" s="9">
        <v>0</v>
      </c>
      <c r="J40" s="9">
        <v>0</v>
      </c>
      <c r="K40" s="9">
        <f t="shared" si="92"/>
        <v>0</v>
      </c>
      <c r="L40" s="9">
        <v>0</v>
      </c>
      <c r="M40" s="9">
        <v>0</v>
      </c>
      <c r="N40" s="9">
        <v>0</v>
      </c>
      <c r="O40" s="9">
        <v>0</v>
      </c>
      <c r="P40" s="9">
        <f t="shared" si="94"/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f t="shared" si="19"/>
        <v>0</v>
      </c>
      <c r="AN40" s="11">
        <f t="shared" si="19"/>
        <v>0</v>
      </c>
      <c r="AO40" s="32" t="s">
        <v>264</v>
      </c>
    </row>
    <row r="41" spans="1:41" ht="24.95" customHeight="1" x14ac:dyDescent="0.25">
      <c r="A41" s="42" t="s">
        <v>70</v>
      </c>
      <c r="B41" s="27" t="s">
        <v>65</v>
      </c>
      <c r="C41" s="29" t="s">
        <v>37</v>
      </c>
      <c r="D41" s="33" t="s">
        <v>285</v>
      </c>
      <c r="E41" s="33" t="s">
        <v>285</v>
      </c>
      <c r="F41" s="33" t="s">
        <v>285</v>
      </c>
      <c r="G41" s="33" t="s">
        <v>285</v>
      </c>
      <c r="H41" s="9">
        <v>0</v>
      </c>
      <c r="I41" s="9">
        <v>0</v>
      </c>
      <c r="J41" s="9">
        <v>0</v>
      </c>
      <c r="K41" s="9">
        <f t="shared" si="92"/>
        <v>0</v>
      </c>
      <c r="L41" s="9">
        <v>0</v>
      </c>
      <c r="M41" s="9">
        <v>0</v>
      </c>
      <c r="N41" s="9">
        <v>0</v>
      </c>
      <c r="O41" s="9">
        <v>0</v>
      </c>
      <c r="P41" s="9">
        <f t="shared" si="94"/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f t="shared" si="19"/>
        <v>0</v>
      </c>
      <c r="AN41" s="11">
        <f t="shared" si="19"/>
        <v>0</v>
      </c>
      <c r="AO41" s="32" t="s">
        <v>264</v>
      </c>
    </row>
    <row r="42" spans="1:41" ht="24.95" customHeight="1" x14ac:dyDescent="0.25">
      <c r="A42" s="42" t="s">
        <v>71</v>
      </c>
      <c r="B42" s="27" t="s">
        <v>72</v>
      </c>
      <c r="C42" s="29" t="s">
        <v>37</v>
      </c>
      <c r="D42" s="33" t="s">
        <v>285</v>
      </c>
      <c r="E42" s="33" t="s">
        <v>285</v>
      </c>
      <c r="F42" s="33" t="s">
        <v>285</v>
      </c>
      <c r="G42" s="33" t="s">
        <v>285</v>
      </c>
      <c r="H42" s="9">
        <v>0</v>
      </c>
      <c r="I42" s="9">
        <v>0</v>
      </c>
      <c r="J42" s="9">
        <v>0</v>
      </c>
      <c r="K42" s="9">
        <f t="shared" si="92"/>
        <v>0</v>
      </c>
      <c r="L42" s="9">
        <v>0</v>
      </c>
      <c r="M42" s="9">
        <v>0</v>
      </c>
      <c r="N42" s="9">
        <v>0</v>
      </c>
      <c r="O42" s="9">
        <v>0</v>
      </c>
      <c r="P42" s="9">
        <f t="shared" si="94"/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f t="shared" si="19"/>
        <v>0</v>
      </c>
      <c r="AN42" s="11">
        <f t="shared" si="19"/>
        <v>0</v>
      </c>
      <c r="AO42" s="32" t="s">
        <v>264</v>
      </c>
    </row>
    <row r="43" spans="1:41" ht="28.5" customHeight="1" x14ac:dyDescent="0.25">
      <c r="A43" s="37" t="s">
        <v>73</v>
      </c>
      <c r="B43" s="38" t="s">
        <v>74</v>
      </c>
      <c r="C43" s="28" t="s">
        <v>37</v>
      </c>
      <c r="D43" s="33" t="s">
        <v>285</v>
      </c>
      <c r="E43" s="33" t="s">
        <v>285</v>
      </c>
      <c r="F43" s="33" t="s">
        <v>285</v>
      </c>
      <c r="G43" s="33" t="s">
        <v>285</v>
      </c>
      <c r="H43" s="13">
        <f>H44+H45</f>
        <v>0</v>
      </c>
      <c r="I43" s="13">
        <f>I44+I45</f>
        <v>0</v>
      </c>
      <c r="J43" s="13">
        <f>J44+J45</f>
        <v>0</v>
      </c>
      <c r="K43" s="13">
        <f t="shared" si="92"/>
        <v>0</v>
      </c>
      <c r="L43" s="13">
        <f>L44+L45</f>
        <v>0</v>
      </c>
      <c r="M43" s="13">
        <f t="shared" ref="M43:O43" si="105">M44+M45</f>
        <v>0</v>
      </c>
      <c r="N43" s="13">
        <f t="shared" si="105"/>
        <v>0</v>
      </c>
      <c r="O43" s="13">
        <f t="shared" si="105"/>
        <v>0</v>
      </c>
      <c r="P43" s="13">
        <f t="shared" si="94"/>
        <v>0</v>
      </c>
      <c r="Q43" s="13">
        <f>Q44+Q45</f>
        <v>0</v>
      </c>
      <c r="R43" s="13">
        <f t="shared" ref="R43:T43" si="106">R44+R45</f>
        <v>0</v>
      </c>
      <c r="S43" s="13">
        <f t="shared" si="106"/>
        <v>0</v>
      </c>
      <c r="T43" s="13">
        <f t="shared" si="106"/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f t="shared" si="98"/>
        <v>6.6610169491525433</v>
      </c>
      <c r="AA43" s="13">
        <v>0</v>
      </c>
      <c r="AB43" s="13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f t="shared" si="19"/>
        <v>0</v>
      </c>
      <c r="AN43" s="10">
        <f t="shared" si="19"/>
        <v>0</v>
      </c>
      <c r="AO43" s="32" t="s">
        <v>264</v>
      </c>
    </row>
    <row r="44" spans="1:41" ht="28.5" customHeight="1" x14ac:dyDescent="0.25">
      <c r="A44" s="42" t="s">
        <v>75</v>
      </c>
      <c r="B44" s="27" t="s">
        <v>76</v>
      </c>
      <c r="C44" s="29" t="s">
        <v>37</v>
      </c>
      <c r="D44" s="33" t="s">
        <v>285</v>
      </c>
      <c r="E44" s="33" t="s">
        <v>285</v>
      </c>
      <c r="F44" s="33" t="s">
        <v>285</v>
      </c>
      <c r="G44" s="33" t="s">
        <v>285</v>
      </c>
      <c r="H44" s="9">
        <v>0</v>
      </c>
      <c r="I44" s="9">
        <v>0</v>
      </c>
      <c r="J44" s="9">
        <v>0</v>
      </c>
      <c r="K44" s="9">
        <f t="shared" si="92"/>
        <v>0</v>
      </c>
      <c r="L44" s="9">
        <v>0</v>
      </c>
      <c r="M44" s="9">
        <v>0</v>
      </c>
      <c r="N44" s="9">
        <v>0</v>
      </c>
      <c r="O44" s="9">
        <v>0</v>
      </c>
      <c r="P44" s="9">
        <f t="shared" si="94"/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f t="shared" si="19"/>
        <v>0</v>
      </c>
      <c r="AN44" s="11">
        <f t="shared" si="19"/>
        <v>0</v>
      </c>
      <c r="AO44" s="32" t="s">
        <v>264</v>
      </c>
    </row>
    <row r="45" spans="1:41" ht="28.5" customHeight="1" x14ac:dyDescent="0.25">
      <c r="A45" s="42" t="s">
        <v>77</v>
      </c>
      <c r="B45" s="27" t="s">
        <v>78</v>
      </c>
      <c r="C45" s="29" t="s">
        <v>37</v>
      </c>
      <c r="D45" s="33" t="s">
        <v>285</v>
      </c>
      <c r="E45" s="33" t="s">
        <v>285</v>
      </c>
      <c r="F45" s="33" t="s">
        <v>285</v>
      </c>
      <c r="G45" s="33" t="s">
        <v>285</v>
      </c>
      <c r="H45" s="9">
        <v>0</v>
      </c>
      <c r="I45" s="9">
        <v>0</v>
      </c>
      <c r="J45" s="9">
        <v>0</v>
      </c>
      <c r="K45" s="9">
        <f t="shared" si="92"/>
        <v>0</v>
      </c>
      <c r="L45" s="9">
        <v>0</v>
      </c>
      <c r="M45" s="9">
        <v>0</v>
      </c>
      <c r="N45" s="9">
        <v>0</v>
      </c>
      <c r="O45" s="9">
        <v>0</v>
      </c>
      <c r="P45" s="9">
        <f t="shared" si="94"/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f t="shared" si="19"/>
        <v>0</v>
      </c>
      <c r="AN45" s="11">
        <f t="shared" si="19"/>
        <v>0</v>
      </c>
      <c r="AO45" s="32" t="s">
        <v>264</v>
      </c>
    </row>
    <row r="46" spans="1:41" ht="28.5" customHeight="1" x14ac:dyDescent="0.25">
      <c r="A46" s="37" t="s">
        <v>79</v>
      </c>
      <c r="B46" s="38" t="s">
        <v>80</v>
      </c>
      <c r="C46" s="28" t="s">
        <v>37</v>
      </c>
      <c r="D46" s="33" t="s">
        <v>285</v>
      </c>
      <c r="E46" s="33" t="s">
        <v>285</v>
      </c>
      <c r="F46" s="33" t="s">
        <v>285</v>
      </c>
      <c r="G46" s="33" t="s">
        <v>285</v>
      </c>
      <c r="H46" s="13">
        <f>H47+H67+H76+H83</f>
        <v>0</v>
      </c>
      <c r="I46" s="13">
        <f>I47+I67+I76+I83</f>
        <v>0</v>
      </c>
      <c r="J46" s="13">
        <f>J47+J67+J76+J83</f>
        <v>0</v>
      </c>
      <c r="K46" s="13">
        <f t="shared" si="92"/>
        <v>251.62843050847459</v>
      </c>
      <c r="L46" s="13">
        <f>L47+L67+L76+L83</f>
        <v>26.396599999999999</v>
      </c>
      <c r="M46" s="13">
        <f t="shared" ref="M46:O46" si="107">M47+M67+M76+M83</f>
        <v>90.161830508474566</v>
      </c>
      <c r="N46" s="13">
        <f t="shared" si="107"/>
        <v>135.07000000000002</v>
      </c>
      <c r="O46" s="13">
        <f t="shared" si="107"/>
        <v>0</v>
      </c>
      <c r="P46" s="13">
        <f t="shared" si="94"/>
        <v>251.63056610169494</v>
      </c>
      <c r="Q46" s="13">
        <f>Q47+Q67+Q76+Q83</f>
        <v>26.396599999999999</v>
      </c>
      <c r="R46" s="13">
        <f t="shared" ref="R46:U46" si="108">R47+R67+R76+R83</f>
        <v>90.163966101694911</v>
      </c>
      <c r="S46" s="13">
        <f t="shared" si="108"/>
        <v>135.07000000000002</v>
      </c>
      <c r="T46" s="13">
        <f t="shared" si="108"/>
        <v>0</v>
      </c>
      <c r="U46" s="13">
        <f t="shared" si="108"/>
        <v>0</v>
      </c>
      <c r="V46" s="13">
        <f t="shared" ref="V46:AA46" si="109">V47+V67+V76+V83</f>
        <v>0</v>
      </c>
      <c r="W46" s="13">
        <f t="shared" ref="W46" si="110">W47+W67+W76+W83</f>
        <v>0</v>
      </c>
      <c r="X46" s="13">
        <f t="shared" ref="X46:Y46" si="111">X47+X67+X76+X83</f>
        <v>251.63537966101694</v>
      </c>
      <c r="Y46" s="13">
        <f t="shared" si="111"/>
        <v>0</v>
      </c>
      <c r="Z46" s="13">
        <f t="shared" si="109"/>
        <v>251.63742033898302</v>
      </c>
      <c r="AA46" s="13">
        <f t="shared" si="109"/>
        <v>0</v>
      </c>
      <c r="AB46" s="13">
        <f t="shared" ref="AB46" si="112">AB47+AB67+AB76+AB83</f>
        <v>0</v>
      </c>
      <c r="AC46" s="10">
        <f t="shared" ref="AC46:AL46" si="113">+AC47+AC67+AC76+AC83</f>
        <v>56.720125423728817</v>
      </c>
      <c r="AD46" s="10">
        <f t="shared" si="113"/>
        <v>48.48182711864407</v>
      </c>
      <c r="AE46" s="10">
        <f t="shared" si="113"/>
        <v>28.067796610169495</v>
      </c>
      <c r="AF46" s="10">
        <f t="shared" si="113"/>
        <v>36.308135593220342</v>
      </c>
      <c r="AG46" s="10">
        <f t="shared" si="113"/>
        <v>30.35593220338983</v>
      </c>
      <c r="AH46" s="10">
        <f t="shared" si="113"/>
        <v>30.35593220338983</v>
      </c>
      <c r="AI46" s="10">
        <f t="shared" si="113"/>
        <v>23.194915254237294</v>
      </c>
      <c r="AJ46" s="10">
        <f t="shared" si="113"/>
        <v>23.194915254237294</v>
      </c>
      <c r="AK46" s="10">
        <f t="shared" si="113"/>
        <v>113.29661016949153</v>
      </c>
      <c r="AL46" s="10">
        <f t="shared" si="113"/>
        <v>113.29661016949153</v>
      </c>
      <c r="AM46" s="10">
        <f t="shared" si="19"/>
        <v>251.63537966101694</v>
      </c>
      <c r="AN46" s="10">
        <f t="shared" si="19"/>
        <v>251.63742033898308</v>
      </c>
      <c r="AO46" s="32" t="s">
        <v>264</v>
      </c>
    </row>
    <row r="47" spans="1:41" ht="60" customHeight="1" x14ac:dyDescent="0.25">
      <c r="A47" s="42" t="s">
        <v>81</v>
      </c>
      <c r="B47" s="27" t="s">
        <v>82</v>
      </c>
      <c r="C47" s="29" t="s">
        <v>37</v>
      </c>
      <c r="D47" s="33" t="s">
        <v>285</v>
      </c>
      <c r="E47" s="33" t="s">
        <v>285</v>
      </c>
      <c r="F47" s="33" t="s">
        <v>285</v>
      </c>
      <c r="G47" s="33" t="s">
        <v>285</v>
      </c>
      <c r="H47" s="9">
        <f>H48+H49</f>
        <v>0</v>
      </c>
      <c r="I47" s="9">
        <f>I48+I49</f>
        <v>0</v>
      </c>
      <c r="J47" s="9">
        <f>J48+J49</f>
        <v>0</v>
      </c>
      <c r="K47" s="9">
        <f t="shared" si="92"/>
        <v>45.542372881355945</v>
      </c>
      <c r="L47" s="9">
        <f>L48+L49</f>
        <v>0</v>
      </c>
      <c r="M47" s="9">
        <f t="shared" ref="M47:O47" si="114">M48+M49</f>
        <v>9.5723728813559372</v>
      </c>
      <c r="N47" s="9">
        <f t="shared" si="114"/>
        <v>35.970000000000006</v>
      </c>
      <c r="O47" s="9">
        <f t="shared" si="114"/>
        <v>0</v>
      </c>
      <c r="P47" s="9">
        <f t="shared" si="94"/>
        <v>45.542372881355945</v>
      </c>
      <c r="Q47" s="9">
        <f>Q48+Q49</f>
        <v>0</v>
      </c>
      <c r="R47" s="9">
        <f t="shared" ref="R47:U47" si="115">R48+R49</f>
        <v>9.5723728813559372</v>
      </c>
      <c r="S47" s="9">
        <f t="shared" si="115"/>
        <v>35.970000000000006</v>
      </c>
      <c r="T47" s="9">
        <f t="shared" si="115"/>
        <v>0</v>
      </c>
      <c r="U47" s="9">
        <f t="shared" si="115"/>
        <v>0</v>
      </c>
      <c r="V47" s="9">
        <f t="shared" ref="V47:AA47" si="116">V48+V49</f>
        <v>0</v>
      </c>
      <c r="W47" s="9">
        <f t="shared" ref="W47" si="117">W48+W49</f>
        <v>0</v>
      </c>
      <c r="X47" s="9">
        <f t="shared" ref="X47:Y47" si="118">X48+X49</f>
        <v>45.542372881355931</v>
      </c>
      <c r="Y47" s="9">
        <f t="shared" si="118"/>
        <v>0</v>
      </c>
      <c r="Z47" s="9">
        <f t="shared" si="116"/>
        <v>45.542372881355931</v>
      </c>
      <c r="AA47" s="9">
        <f t="shared" si="116"/>
        <v>0</v>
      </c>
      <c r="AB47" s="9">
        <f t="shared" ref="AB47" si="119">AB48+AB49</f>
        <v>0</v>
      </c>
      <c r="AC47" s="11">
        <f>+AC48+AC49</f>
        <v>9.6101694915254239</v>
      </c>
      <c r="AD47" s="11">
        <f>+AD48+AD49</f>
        <v>9.6101694915254239</v>
      </c>
      <c r="AE47" s="11">
        <f t="shared" ref="AE47:AF47" si="120">+AE48+AE49</f>
        <v>10</v>
      </c>
      <c r="AF47" s="11">
        <f t="shared" si="120"/>
        <v>10</v>
      </c>
      <c r="AG47" s="11">
        <f t="shared" ref="AG47:AH47" si="121">+AG48+AG49</f>
        <v>11.415254237288135</v>
      </c>
      <c r="AH47" s="11">
        <f t="shared" si="121"/>
        <v>11.415254237288135</v>
      </c>
      <c r="AI47" s="11">
        <f t="shared" ref="AI47:AJ47" si="122">+AI48+AI49</f>
        <v>7.9491525423728815</v>
      </c>
      <c r="AJ47" s="11">
        <f t="shared" si="122"/>
        <v>7.9491525423728815</v>
      </c>
      <c r="AK47" s="11">
        <f t="shared" ref="AK47:AL47" si="123">+AK48+AK49</f>
        <v>6.5677966101694913</v>
      </c>
      <c r="AL47" s="11">
        <f t="shared" si="123"/>
        <v>6.5677966101694913</v>
      </c>
      <c r="AM47" s="11">
        <f t="shared" si="19"/>
        <v>45.542372881355931</v>
      </c>
      <c r="AN47" s="11">
        <f t="shared" si="19"/>
        <v>45.542372881355931</v>
      </c>
      <c r="AO47" s="32" t="s">
        <v>264</v>
      </c>
    </row>
    <row r="48" spans="1:41" ht="39.75" customHeight="1" x14ac:dyDescent="0.25">
      <c r="A48" s="42" t="s">
        <v>83</v>
      </c>
      <c r="B48" s="27" t="s">
        <v>84</v>
      </c>
      <c r="C48" s="29" t="s">
        <v>37</v>
      </c>
      <c r="D48" s="33" t="s">
        <v>285</v>
      </c>
      <c r="E48" s="33" t="s">
        <v>285</v>
      </c>
      <c r="F48" s="33" t="s">
        <v>285</v>
      </c>
      <c r="G48" s="33" t="s">
        <v>285</v>
      </c>
      <c r="H48" s="9">
        <f>H49</f>
        <v>0</v>
      </c>
      <c r="I48" s="9">
        <f>I49</f>
        <v>0</v>
      </c>
      <c r="J48" s="9">
        <f>J49</f>
        <v>0</v>
      </c>
      <c r="K48" s="9">
        <f t="shared" si="92"/>
        <v>0</v>
      </c>
      <c r="L48" s="9">
        <f>L49</f>
        <v>0</v>
      </c>
      <c r="M48" s="9">
        <v>0</v>
      </c>
      <c r="N48" s="9">
        <v>0</v>
      </c>
      <c r="O48" s="9">
        <f t="shared" ref="O48" si="124">O49</f>
        <v>0</v>
      </c>
      <c r="P48" s="9">
        <f t="shared" si="94"/>
        <v>0</v>
      </c>
      <c r="Q48" s="9">
        <f>Q49</f>
        <v>0</v>
      </c>
      <c r="R48" s="9">
        <v>0</v>
      </c>
      <c r="S48" s="9">
        <v>0</v>
      </c>
      <c r="T48" s="9">
        <f t="shared" ref="T48" si="125">T49</f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f t="shared" si="19"/>
        <v>0</v>
      </c>
      <c r="AN48" s="11">
        <f t="shared" si="19"/>
        <v>0</v>
      </c>
      <c r="AO48" s="32" t="s">
        <v>264</v>
      </c>
    </row>
    <row r="49" spans="1:41" ht="61.5" customHeight="1" x14ac:dyDescent="0.25">
      <c r="A49" s="42" t="s">
        <v>85</v>
      </c>
      <c r="B49" s="27" t="s">
        <v>86</v>
      </c>
      <c r="C49" s="29" t="s">
        <v>37</v>
      </c>
      <c r="D49" s="33" t="s">
        <v>285</v>
      </c>
      <c r="E49" s="33" t="s">
        <v>285</v>
      </c>
      <c r="F49" s="33" t="s">
        <v>285</v>
      </c>
      <c r="G49" s="33" t="s">
        <v>285</v>
      </c>
      <c r="H49" s="11">
        <f>H50+H51+H52+H53+H54+H55+H56+H57+H58+H59+H60+H61+H62+H63+H64+H65+H66</f>
        <v>0</v>
      </c>
      <c r="I49" s="11">
        <f>I50+I51+I52+I53+I54+I55+I56+I57+I58+I59+I60+I61+I62+I63+I64+I65+I66</f>
        <v>0</v>
      </c>
      <c r="J49" s="11">
        <f>J50+J51+J52+J53+J54+J55+J56+J57+J58+J59+J60+J61+J62+J63+J64+J65+J66</f>
        <v>0</v>
      </c>
      <c r="K49" s="9">
        <f>L49+M49+N49+O49</f>
        <v>45.542372881355945</v>
      </c>
      <c r="L49" s="11">
        <f>L50+L51+L52+L53+L54+L55+L56+L57+L58+L59+L60+L61+L62+L63+L64+L65+L66</f>
        <v>0</v>
      </c>
      <c r="M49" s="11">
        <f t="shared" ref="M49:O49" si="126">M50+M51+M52+M53+M54+M55+M56+M57+M58+M59+M60+M61+M62+M63+M64+M65+M66</f>
        <v>9.5723728813559372</v>
      </c>
      <c r="N49" s="11">
        <f t="shared" si="126"/>
        <v>35.970000000000006</v>
      </c>
      <c r="O49" s="11">
        <f t="shared" si="126"/>
        <v>0</v>
      </c>
      <c r="P49" s="9">
        <f>Q49+R49+S49+T49</f>
        <v>45.542372881355945</v>
      </c>
      <c r="Q49" s="11">
        <f>Q50+Q51+Q52+Q53+Q54+Q55+Q56+Q57+Q58+Q59+Q60+Q61+Q62+Q63+Q64+Q65+Q66</f>
        <v>0</v>
      </c>
      <c r="R49" s="11">
        <f t="shared" ref="R49:U49" si="127">R50+R51+R52+R53+R54+R55+R56+R57+R58+R59+R60+R61+R62+R63+R64+R65+R66</f>
        <v>9.5723728813559372</v>
      </c>
      <c r="S49" s="11">
        <f t="shared" si="127"/>
        <v>35.970000000000006</v>
      </c>
      <c r="T49" s="11">
        <f t="shared" si="127"/>
        <v>0</v>
      </c>
      <c r="U49" s="11">
        <f t="shared" si="127"/>
        <v>0</v>
      </c>
      <c r="V49" s="11">
        <f t="shared" ref="V49:X49" si="128">V50+V51+V52+V53+V54+V55+V56+V57+V58+V59+V60+V61+V62+V63+V64+V65+V66</f>
        <v>0</v>
      </c>
      <c r="W49" s="11">
        <f t="shared" ref="W49" si="129">W50+W51+W52+W53+W54+W55+W56+W57+W58+W59+W60+W61+W62+W63+W64+W65+W66</f>
        <v>0</v>
      </c>
      <c r="X49" s="11">
        <f t="shared" si="128"/>
        <v>45.542372881355931</v>
      </c>
      <c r="Y49" s="11">
        <f t="shared" ref="Y49" si="130">Y50+Y51+Y52+Y53+Y54+Y55+Y56+Y57+Y58+Y59+Y60+Y61+Y62+Y63+Y64+Y65+Y66</f>
        <v>0</v>
      </c>
      <c r="Z49" s="11">
        <f t="shared" ref="Z49" si="131">Z50+Z51+Z52+Z53+Z54+Z55+Z56+Z57+Z58+Z59+Z60+Z61+Z62+Z63+Z64+Z65+Z66</f>
        <v>45.542372881355931</v>
      </c>
      <c r="AA49" s="11">
        <f t="shared" ref="AA49:AB49" si="132">AA50+AA51+AA52+AA53+AA54+AA55+AA56+AA57+AA58+AA59+AA60+AA61+AA62+AA63+AA64+AA65+AA66</f>
        <v>0</v>
      </c>
      <c r="AB49" s="11">
        <f t="shared" si="132"/>
        <v>0</v>
      </c>
      <c r="AC49" s="11">
        <f>SUM(AC50:AC66)</f>
        <v>9.6101694915254239</v>
      </c>
      <c r="AD49" s="11">
        <f>SUM(AD50:AD66)</f>
        <v>9.6101694915254239</v>
      </c>
      <c r="AE49" s="11">
        <f t="shared" ref="AE49:AF49" si="133">SUM(AE50:AE66)</f>
        <v>10</v>
      </c>
      <c r="AF49" s="11">
        <f t="shared" si="133"/>
        <v>10</v>
      </c>
      <c r="AG49" s="11">
        <f t="shared" ref="AG49:AH49" si="134">SUM(AG50:AG66)</f>
        <v>11.415254237288135</v>
      </c>
      <c r="AH49" s="11">
        <f t="shared" si="134"/>
        <v>11.415254237288135</v>
      </c>
      <c r="AI49" s="11">
        <f t="shared" ref="AI49:AJ49" si="135">SUM(AI50:AI66)</f>
        <v>7.9491525423728815</v>
      </c>
      <c r="AJ49" s="11">
        <f t="shared" si="135"/>
        <v>7.9491525423728815</v>
      </c>
      <c r="AK49" s="11">
        <f t="shared" ref="AK49:AL49" si="136">SUM(AK50:AK66)</f>
        <v>6.5677966101694913</v>
      </c>
      <c r="AL49" s="11">
        <f t="shared" si="136"/>
        <v>6.5677966101694913</v>
      </c>
      <c r="AM49" s="11">
        <f t="shared" si="19"/>
        <v>45.542372881355931</v>
      </c>
      <c r="AN49" s="11">
        <f t="shared" si="19"/>
        <v>45.542372881355931</v>
      </c>
      <c r="AO49" s="32" t="s">
        <v>264</v>
      </c>
    </row>
    <row r="50" spans="1:41" ht="70.5" customHeight="1" x14ac:dyDescent="0.25">
      <c r="A50" s="42" t="s">
        <v>87</v>
      </c>
      <c r="B50" s="27" t="s">
        <v>88</v>
      </c>
      <c r="C50" s="29" t="s">
        <v>89</v>
      </c>
      <c r="D50" s="33" t="s">
        <v>263</v>
      </c>
      <c r="E50" s="34">
        <v>2018</v>
      </c>
      <c r="F50" s="34">
        <v>2018</v>
      </c>
      <c r="G50" s="34">
        <v>2018</v>
      </c>
      <c r="H50" s="9">
        <v>0</v>
      </c>
      <c r="I50" s="12">
        <v>0</v>
      </c>
      <c r="J50" s="9">
        <v>0</v>
      </c>
      <c r="K50" s="9">
        <f>J50+X50</f>
        <v>3.4491525423728819</v>
      </c>
      <c r="L50" s="9">
        <v>0</v>
      </c>
      <c r="M50" s="9">
        <f>K50-N50</f>
        <v>0.75915254237288199</v>
      </c>
      <c r="N50" s="9">
        <v>2.69</v>
      </c>
      <c r="O50" s="9">
        <v>0</v>
      </c>
      <c r="P50" s="9">
        <f>J50+Z50</f>
        <v>3.4491525423728819</v>
      </c>
      <c r="Q50" s="9">
        <v>0</v>
      </c>
      <c r="R50" s="9">
        <f>P50-S50</f>
        <v>0.75915254237288199</v>
      </c>
      <c r="S50" s="9">
        <v>2.69</v>
      </c>
      <c r="T50" s="9">
        <v>0</v>
      </c>
      <c r="U50" s="9">
        <v>0</v>
      </c>
      <c r="V50" s="9">
        <v>0</v>
      </c>
      <c r="W50" s="9">
        <v>0</v>
      </c>
      <c r="X50" s="9">
        <f>AC50+AE50+AG50+AI50+AK50</f>
        <v>3.4491525423728819</v>
      </c>
      <c r="Y50" s="9">
        <v>0</v>
      </c>
      <c r="Z50" s="9">
        <f>AD50+AF50+AH50+AJ50+AL50</f>
        <v>3.4491525423728819</v>
      </c>
      <c r="AA50" s="9">
        <v>0</v>
      </c>
      <c r="AB50" s="12">
        <v>0</v>
      </c>
      <c r="AC50" s="11">
        <v>3.4491525423728819</v>
      </c>
      <c r="AD50" s="11">
        <v>3.4491525423728819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f t="shared" si="19"/>
        <v>3.4491525423728819</v>
      </c>
      <c r="AN50" s="11">
        <f t="shared" si="19"/>
        <v>3.4491525423728819</v>
      </c>
      <c r="AO50" s="32" t="s">
        <v>264</v>
      </c>
    </row>
    <row r="51" spans="1:41" ht="63.75" customHeight="1" x14ac:dyDescent="0.25">
      <c r="A51" s="42" t="s">
        <v>90</v>
      </c>
      <c r="B51" s="27" t="s">
        <v>88</v>
      </c>
      <c r="C51" s="29" t="s">
        <v>91</v>
      </c>
      <c r="D51" s="33" t="s">
        <v>263</v>
      </c>
      <c r="E51" s="34">
        <v>2019</v>
      </c>
      <c r="F51" s="34">
        <v>2019</v>
      </c>
      <c r="G51" s="34">
        <v>2019</v>
      </c>
      <c r="H51" s="9">
        <v>0</v>
      </c>
      <c r="I51" s="12">
        <v>0</v>
      </c>
      <c r="J51" s="9">
        <v>0</v>
      </c>
      <c r="K51" s="9">
        <f t="shared" ref="K51:K66" si="137">J51+X51</f>
        <v>3.593220338983051</v>
      </c>
      <c r="L51" s="9">
        <v>0</v>
      </c>
      <c r="M51" s="9">
        <f t="shared" ref="M51:M108" si="138">K51-N51</f>
        <v>0.9032203389830511</v>
      </c>
      <c r="N51" s="9">
        <v>2.69</v>
      </c>
      <c r="O51" s="9">
        <v>0</v>
      </c>
      <c r="P51" s="9">
        <f t="shared" ref="P51:P66" si="139">J51+Z51</f>
        <v>3.593220338983051</v>
      </c>
      <c r="Q51" s="9">
        <v>0</v>
      </c>
      <c r="R51" s="9">
        <f t="shared" ref="R51:R66" si="140">P51-S51</f>
        <v>0.9032203389830511</v>
      </c>
      <c r="S51" s="9">
        <v>2.69</v>
      </c>
      <c r="T51" s="9">
        <v>0</v>
      </c>
      <c r="U51" s="9">
        <v>0</v>
      </c>
      <c r="V51" s="9">
        <v>0</v>
      </c>
      <c r="W51" s="9">
        <v>0</v>
      </c>
      <c r="X51" s="9">
        <f t="shared" ref="X51:X66" si="141">AC51+AE51+AG51+AI51+AK51</f>
        <v>3.593220338983051</v>
      </c>
      <c r="Y51" s="9">
        <v>0</v>
      </c>
      <c r="Z51" s="9">
        <f t="shared" ref="Z51:Z66" si="142">AD51+AF51+AH51+AJ51+AL51</f>
        <v>3.593220338983051</v>
      </c>
      <c r="AA51" s="9">
        <v>0</v>
      </c>
      <c r="AB51" s="12">
        <v>0</v>
      </c>
      <c r="AC51" s="11">
        <v>0</v>
      </c>
      <c r="AD51" s="11">
        <v>0</v>
      </c>
      <c r="AE51" s="11">
        <v>3.593220338983051</v>
      </c>
      <c r="AF51" s="11">
        <v>3.593220338983051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f t="shared" si="19"/>
        <v>3.593220338983051</v>
      </c>
      <c r="AN51" s="11">
        <f t="shared" si="19"/>
        <v>3.593220338983051</v>
      </c>
      <c r="AO51" s="32" t="s">
        <v>264</v>
      </c>
    </row>
    <row r="52" spans="1:41" ht="64.5" customHeight="1" x14ac:dyDescent="0.25">
      <c r="A52" s="42" t="s">
        <v>92</v>
      </c>
      <c r="B52" s="27" t="s">
        <v>88</v>
      </c>
      <c r="C52" s="29" t="s">
        <v>93</v>
      </c>
      <c r="D52" s="33" t="s">
        <v>263</v>
      </c>
      <c r="E52" s="34">
        <v>2020</v>
      </c>
      <c r="F52" s="34">
        <v>2020</v>
      </c>
      <c r="G52" s="34">
        <v>2020</v>
      </c>
      <c r="H52" s="9">
        <v>0</v>
      </c>
      <c r="I52" s="12">
        <v>0</v>
      </c>
      <c r="J52" s="9">
        <v>0</v>
      </c>
      <c r="K52" s="9">
        <f t="shared" si="137"/>
        <v>3.7203389830508473</v>
      </c>
      <c r="L52" s="9">
        <v>0</v>
      </c>
      <c r="M52" s="9">
        <f t="shared" si="138"/>
        <v>1.0303389830508474</v>
      </c>
      <c r="N52" s="9">
        <v>2.69</v>
      </c>
      <c r="O52" s="9">
        <v>0</v>
      </c>
      <c r="P52" s="9">
        <f t="shared" si="139"/>
        <v>3.7203389830508473</v>
      </c>
      <c r="Q52" s="9">
        <v>0</v>
      </c>
      <c r="R52" s="9">
        <f t="shared" si="140"/>
        <v>1.0303389830508474</v>
      </c>
      <c r="S52" s="9">
        <v>2.69</v>
      </c>
      <c r="T52" s="9">
        <v>0</v>
      </c>
      <c r="U52" s="9">
        <v>0</v>
      </c>
      <c r="V52" s="9">
        <v>0</v>
      </c>
      <c r="W52" s="9">
        <v>0</v>
      </c>
      <c r="X52" s="9">
        <f t="shared" si="141"/>
        <v>3.7203389830508473</v>
      </c>
      <c r="Y52" s="9">
        <v>0</v>
      </c>
      <c r="Z52" s="9">
        <f t="shared" si="142"/>
        <v>3.7203389830508473</v>
      </c>
      <c r="AA52" s="9">
        <v>0</v>
      </c>
      <c r="AB52" s="12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3.7203389830508473</v>
      </c>
      <c r="AH52" s="11">
        <v>3.7203389830508473</v>
      </c>
      <c r="AI52" s="11">
        <v>0</v>
      </c>
      <c r="AJ52" s="11">
        <v>0</v>
      </c>
      <c r="AK52" s="11">
        <v>0</v>
      </c>
      <c r="AL52" s="11">
        <v>0</v>
      </c>
      <c r="AM52" s="11">
        <f>AC52+AE52+AG52+AI52+AK52</f>
        <v>3.7203389830508473</v>
      </c>
      <c r="AN52" s="11">
        <f>AD52+AF52+AH52+AJ52+AL52</f>
        <v>3.7203389830508473</v>
      </c>
      <c r="AO52" s="32" t="s">
        <v>264</v>
      </c>
    </row>
    <row r="53" spans="1:41" ht="48" customHeight="1" x14ac:dyDescent="0.25">
      <c r="A53" s="42" t="s">
        <v>94</v>
      </c>
      <c r="B53" s="27" t="s">
        <v>95</v>
      </c>
      <c r="C53" s="29" t="s">
        <v>96</v>
      </c>
      <c r="D53" s="33" t="s">
        <v>263</v>
      </c>
      <c r="E53" s="34">
        <v>2018</v>
      </c>
      <c r="F53" s="34">
        <v>2018</v>
      </c>
      <c r="G53" s="34">
        <v>2018</v>
      </c>
      <c r="H53" s="9">
        <v>0</v>
      </c>
      <c r="I53" s="12">
        <v>0</v>
      </c>
      <c r="J53" s="9">
        <v>0</v>
      </c>
      <c r="K53" s="9">
        <f t="shared" si="137"/>
        <v>2.8728813559322037</v>
      </c>
      <c r="L53" s="9">
        <v>0</v>
      </c>
      <c r="M53" s="9">
        <f t="shared" si="138"/>
        <v>0.64288135593220375</v>
      </c>
      <c r="N53" s="9">
        <v>2.23</v>
      </c>
      <c r="O53" s="9">
        <v>0</v>
      </c>
      <c r="P53" s="9">
        <f t="shared" si="139"/>
        <v>2.8728813559322037</v>
      </c>
      <c r="Q53" s="9">
        <v>0</v>
      </c>
      <c r="R53" s="9">
        <f t="shared" si="140"/>
        <v>0.64288135593220375</v>
      </c>
      <c r="S53" s="9">
        <v>2.23</v>
      </c>
      <c r="T53" s="9">
        <v>0</v>
      </c>
      <c r="U53" s="9">
        <v>0</v>
      </c>
      <c r="V53" s="9">
        <v>0</v>
      </c>
      <c r="W53" s="9">
        <v>0</v>
      </c>
      <c r="X53" s="9">
        <f t="shared" si="141"/>
        <v>2.8728813559322037</v>
      </c>
      <c r="Y53" s="9">
        <v>0</v>
      </c>
      <c r="Z53" s="9">
        <f t="shared" si="142"/>
        <v>2.8728813559322037</v>
      </c>
      <c r="AA53" s="9">
        <v>0</v>
      </c>
      <c r="AB53" s="12">
        <v>0</v>
      </c>
      <c r="AC53" s="11">
        <v>2.8728813559322037</v>
      </c>
      <c r="AD53" s="11">
        <v>2.8728813559322037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f t="shared" si="19"/>
        <v>2.8728813559322037</v>
      </c>
      <c r="AN53" s="11">
        <f t="shared" si="19"/>
        <v>2.8728813559322037</v>
      </c>
      <c r="AO53" s="32" t="s">
        <v>264</v>
      </c>
    </row>
    <row r="54" spans="1:41" ht="51.75" customHeight="1" x14ac:dyDescent="0.25">
      <c r="A54" s="42" t="s">
        <v>97</v>
      </c>
      <c r="B54" s="27" t="s">
        <v>95</v>
      </c>
      <c r="C54" s="29" t="s">
        <v>98</v>
      </c>
      <c r="D54" s="33" t="s">
        <v>263</v>
      </c>
      <c r="E54" s="34">
        <v>2019</v>
      </c>
      <c r="F54" s="34">
        <v>2019</v>
      </c>
      <c r="G54" s="34">
        <v>2019</v>
      </c>
      <c r="H54" s="9">
        <v>0</v>
      </c>
      <c r="I54" s="12">
        <v>0</v>
      </c>
      <c r="J54" s="9">
        <v>0</v>
      </c>
      <c r="K54" s="9">
        <f t="shared" si="137"/>
        <v>3</v>
      </c>
      <c r="L54" s="9">
        <v>0</v>
      </c>
      <c r="M54" s="9">
        <f t="shared" si="138"/>
        <v>0.77</v>
      </c>
      <c r="N54" s="9">
        <v>2.23</v>
      </c>
      <c r="O54" s="9">
        <v>0</v>
      </c>
      <c r="P54" s="9">
        <f t="shared" si="139"/>
        <v>3</v>
      </c>
      <c r="Q54" s="9">
        <v>0</v>
      </c>
      <c r="R54" s="9">
        <f t="shared" si="140"/>
        <v>0.77</v>
      </c>
      <c r="S54" s="9">
        <v>2.23</v>
      </c>
      <c r="T54" s="9">
        <v>0</v>
      </c>
      <c r="U54" s="9">
        <v>0</v>
      </c>
      <c r="V54" s="9">
        <v>0</v>
      </c>
      <c r="W54" s="9">
        <v>0</v>
      </c>
      <c r="X54" s="9">
        <f t="shared" si="141"/>
        <v>3</v>
      </c>
      <c r="Y54" s="9">
        <v>0</v>
      </c>
      <c r="Z54" s="9">
        <f t="shared" si="142"/>
        <v>3</v>
      </c>
      <c r="AA54" s="9">
        <v>0</v>
      </c>
      <c r="AB54" s="12">
        <v>0</v>
      </c>
      <c r="AC54" s="11">
        <v>0</v>
      </c>
      <c r="AD54" s="11">
        <v>0</v>
      </c>
      <c r="AE54" s="11">
        <v>3</v>
      </c>
      <c r="AF54" s="11">
        <v>3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f t="shared" si="19"/>
        <v>3</v>
      </c>
      <c r="AN54" s="11">
        <f t="shared" si="19"/>
        <v>3</v>
      </c>
      <c r="AO54" s="32" t="s">
        <v>264</v>
      </c>
    </row>
    <row r="55" spans="1:41" ht="52.5" customHeight="1" x14ac:dyDescent="0.25">
      <c r="A55" s="42" t="s">
        <v>99</v>
      </c>
      <c r="B55" s="27" t="s">
        <v>95</v>
      </c>
      <c r="C55" s="29" t="s">
        <v>100</v>
      </c>
      <c r="D55" s="33" t="s">
        <v>263</v>
      </c>
      <c r="E55" s="34">
        <v>2020</v>
      </c>
      <c r="F55" s="34">
        <v>2020</v>
      </c>
      <c r="G55" s="34">
        <v>2020</v>
      </c>
      <c r="H55" s="9">
        <v>0</v>
      </c>
      <c r="I55" s="12">
        <v>0</v>
      </c>
      <c r="J55" s="9">
        <v>0</v>
      </c>
      <c r="K55" s="9">
        <f t="shared" si="137"/>
        <v>4.1440677966101696</v>
      </c>
      <c r="L55" s="9">
        <v>0</v>
      </c>
      <c r="M55" s="9">
        <f t="shared" si="138"/>
        <v>1.9040677966101693</v>
      </c>
      <c r="N55" s="9">
        <v>2.2400000000000002</v>
      </c>
      <c r="O55" s="9">
        <v>0</v>
      </c>
      <c r="P55" s="9">
        <f t="shared" si="139"/>
        <v>4.1440677966101696</v>
      </c>
      <c r="Q55" s="9">
        <v>0</v>
      </c>
      <c r="R55" s="9">
        <f t="shared" si="140"/>
        <v>1.9040677966101693</v>
      </c>
      <c r="S55" s="9">
        <v>2.2400000000000002</v>
      </c>
      <c r="T55" s="9">
        <v>0</v>
      </c>
      <c r="U55" s="9">
        <v>0</v>
      </c>
      <c r="V55" s="9">
        <v>0</v>
      </c>
      <c r="W55" s="9">
        <v>0</v>
      </c>
      <c r="X55" s="9">
        <f t="shared" si="141"/>
        <v>4.1440677966101696</v>
      </c>
      <c r="Y55" s="9">
        <v>0</v>
      </c>
      <c r="Z55" s="9">
        <f t="shared" si="142"/>
        <v>4.1440677966101696</v>
      </c>
      <c r="AA55" s="9">
        <v>0</v>
      </c>
      <c r="AB55" s="12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4.1440677966101696</v>
      </c>
      <c r="AH55" s="11">
        <v>4.1440677966101696</v>
      </c>
      <c r="AI55" s="11">
        <v>0</v>
      </c>
      <c r="AJ55" s="11">
        <v>0</v>
      </c>
      <c r="AK55" s="11">
        <v>0</v>
      </c>
      <c r="AL55" s="11">
        <v>0</v>
      </c>
      <c r="AM55" s="11">
        <f t="shared" si="19"/>
        <v>4.1440677966101696</v>
      </c>
      <c r="AN55" s="11">
        <f t="shared" si="19"/>
        <v>4.1440677966101696</v>
      </c>
      <c r="AO55" s="32" t="s">
        <v>264</v>
      </c>
    </row>
    <row r="56" spans="1:41" ht="51" customHeight="1" x14ac:dyDescent="0.25">
      <c r="A56" s="42" t="s">
        <v>101</v>
      </c>
      <c r="B56" s="27" t="s">
        <v>95</v>
      </c>
      <c r="C56" s="29" t="s">
        <v>102</v>
      </c>
      <c r="D56" s="33" t="s">
        <v>263</v>
      </c>
      <c r="E56" s="34">
        <v>2021</v>
      </c>
      <c r="F56" s="34">
        <v>2021</v>
      </c>
      <c r="G56" s="34">
        <v>2021</v>
      </c>
      <c r="H56" s="9">
        <v>0</v>
      </c>
      <c r="I56" s="12">
        <v>0</v>
      </c>
      <c r="J56" s="9">
        <v>0</v>
      </c>
      <c r="K56" s="9">
        <f t="shared" si="137"/>
        <v>4.2796610169491522</v>
      </c>
      <c r="L56" s="9">
        <v>0</v>
      </c>
      <c r="M56" s="9">
        <f t="shared" si="138"/>
        <v>2.039661016949152</v>
      </c>
      <c r="N56" s="9">
        <v>2.2400000000000002</v>
      </c>
      <c r="O56" s="9">
        <v>0</v>
      </c>
      <c r="P56" s="9">
        <f t="shared" si="139"/>
        <v>4.2796610169491522</v>
      </c>
      <c r="Q56" s="9">
        <v>0</v>
      </c>
      <c r="R56" s="9">
        <f t="shared" si="140"/>
        <v>2.039661016949152</v>
      </c>
      <c r="S56" s="9">
        <v>2.2400000000000002</v>
      </c>
      <c r="T56" s="9">
        <v>0</v>
      </c>
      <c r="U56" s="9">
        <v>0</v>
      </c>
      <c r="V56" s="9">
        <v>0</v>
      </c>
      <c r="W56" s="9">
        <v>0</v>
      </c>
      <c r="X56" s="9">
        <f t="shared" si="141"/>
        <v>4.2796610169491522</v>
      </c>
      <c r="Y56" s="9">
        <v>0</v>
      </c>
      <c r="Z56" s="9">
        <f t="shared" si="142"/>
        <v>4.2796610169491522</v>
      </c>
      <c r="AA56" s="9">
        <v>0</v>
      </c>
      <c r="AB56" s="12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4.2796610169491522</v>
      </c>
      <c r="AJ56" s="11">
        <v>4.2796610169491522</v>
      </c>
      <c r="AK56" s="11">
        <v>0</v>
      </c>
      <c r="AL56" s="11">
        <v>0</v>
      </c>
      <c r="AM56" s="11">
        <f t="shared" si="19"/>
        <v>4.2796610169491522</v>
      </c>
      <c r="AN56" s="11">
        <f t="shared" si="19"/>
        <v>4.2796610169491522</v>
      </c>
      <c r="AO56" s="32" t="s">
        <v>264</v>
      </c>
    </row>
    <row r="57" spans="1:41" ht="51.75" customHeight="1" x14ac:dyDescent="0.25">
      <c r="A57" s="42" t="s">
        <v>103</v>
      </c>
      <c r="B57" s="27" t="s">
        <v>95</v>
      </c>
      <c r="C57" s="29" t="s">
        <v>104</v>
      </c>
      <c r="D57" s="33" t="s">
        <v>263</v>
      </c>
      <c r="E57" s="34">
        <v>2022</v>
      </c>
      <c r="F57" s="34">
        <v>2022</v>
      </c>
      <c r="G57" s="34">
        <v>2022</v>
      </c>
      <c r="H57" s="9">
        <v>0</v>
      </c>
      <c r="I57" s="12">
        <v>0</v>
      </c>
      <c r="J57" s="9">
        <v>0</v>
      </c>
      <c r="K57" s="9">
        <f t="shared" si="137"/>
        <v>3.3050847457627119</v>
      </c>
      <c r="L57" s="9">
        <v>0</v>
      </c>
      <c r="M57" s="9">
        <f t="shared" si="138"/>
        <v>1.0550847457627119</v>
      </c>
      <c r="N57" s="9">
        <v>2.25</v>
      </c>
      <c r="O57" s="9">
        <v>0</v>
      </c>
      <c r="P57" s="9">
        <f t="shared" si="139"/>
        <v>3.3050847457627119</v>
      </c>
      <c r="Q57" s="9">
        <v>0</v>
      </c>
      <c r="R57" s="9">
        <f t="shared" si="140"/>
        <v>1.0550847457627119</v>
      </c>
      <c r="S57" s="9">
        <v>2.25</v>
      </c>
      <c r="T57" s="9">
        <v>0</v>
      </c>
      <c r="U57" s="9">
        <v>0</v>
      </c>
      <c r="V57" s="9">
        <v>0</v>
      </c>
      <c r="W57" s="9">
        <v>0</v>
      </c>
      <c r="X57" s="9">
        <f t="shared" si="141"/>
        <v>3.3050847457627119</v>
      </c>
      <c r="Y57" s="9">
        <v>0</v>
      </c>
      <c r="Z57" s="9">
        <f t="shared" si="142"/>
        <v>3.3050847457627119</v>
      </c>
      <c r="AA57" s="9">
        <v>0</v>
      </c>
      <c r="AB57" s="12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3.3050847457627119</v>
      </c>
      <c r="AL57" s="11">
        <v>3.3050847457627119</v>
      </c>
      <c r="AM57" s="11">
        <f t="shared" si="19"/>
        <v>3.3050847457627119</v>
      </c>
      <c r="AN57" s="11">
        <f t="shared" si="19"/>
        <v>3.3050847457627119</v>
      </c>
      <c r="AO57" s="32" t="s">
        <v>264</v>
      </c>
    </row>
    <row r="58" spans="1:41" ht="35.25" customHeight="1" x14ac:dyDescent="0.25">
      <c r="A58" s="42" t="s">
        <v>105</v>
      </c>
      <c r="B58" s="27" t="s">
        <v>106</v>
      </c>
      <c r="C58" s="29" t="s">
        <v>107</v>
      </c>
      <c r="D58" s="33" t="s">
        <v>263</v>
      </c>
      <c r="E58" s="34">
        <v>2018</v>
      </c>
      <c r="F58" s="34">
        <v>2018</v>
      </c>
      <c r="G58" s="34">
        <v>2018</v>
      </c>
      <c r="H58" s="9">
        <v>0</v>
      </c>
      <c r="I58" s="12">
        <v>0</v>
      </c>
      <c r="J58" s="9">
        <v>0</v>
      </c>
      <c r="K58" s="9">
        <f t="shared" si="137"/>
        <v>2.8389830508474581</v>
      </c>
      <c r="L58" s="9">
        <v>0</v>
      </c>
      <c r="M58" s="9">
        <f t="shared" si="138"/>
        <v>-1.0169491525418017E-3</v>
      </c>
      <c r="N58" s="9">
        <v>2.84</v>
      </c>
      <c r="O58" s="9">
        <v>0</v>
      </c>
      <c r="P58" s="9">
        <f t="shared" si="139"/>
        <v>2.8389830508474581</v>
      </c>
      <c r="Q58" s="9">
        <v>0</v>
      </c>
      <c r="R58" s="9">
        <f t="shared" si="140"/>
        <v>-1.0169491525418017E-3</v>
      </c>
      <c r="S58" s="9">
        <v>2.84</v>
      </c>
      <c r="T58" s="9">
        <v>0</v>
      </c>
      <c r="U58" s="9">
        <v>0</v>
      </c>
      <c r="V58" s="9">
        <v>0</v>
      </c>
      <c r="W58" s="9">
        <v>0</v>
      </c>
      <c r="X58" s="9">
        <f t="shared" si="141"/>
        <v>2.8389830508474581</v>
      </c>
      <c r="Y58" s="9">
        <v>0</v>
      </c>
      <c r="Z58" s="9">
        <f t="shared" si="142"/>
        <v>2.8389830508474581</v>
      </c>
      <c r="AA58" s="9">
        <v>0</v>
      </c>
      <c r="AB58" s="12">
        <v>0</v>
      </c>
      <c r="AC58" s="11">
        <v>2.8389830508474581</v>
      </c>
      <c r="AD58" s="11">
        <v>2.8389830508474581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f t="shared" si="19"/>
        <v>2.8389830508474581</v>
      </c>
      <c r="AN58" s="11">
        <f t="shared" si="19"/>
        <v>2.8389830508474581</v>
      </c>
      <c r="AO58" s="32" t="s">
        <v>264</v>
      </c>
    </row>
    <row r="59" spans="1:41" ht="39.75" customHeight="1" x14ac:dyDescent="0.25">
      <c r="A59" s="42" t="s">
        <v>108</v>
      </c>
      <c r="B59" s="27" t="s">
        <v>106</v>
      </c>
      <c r="C59" s="29" t="s">
        <v>109</v>
      </c>
      <c r="D59" s="33" t="s">
        <v>263</v>
      </c>
      <c r="E59" s="34">
        <v>2019</v>
      </c>
      <c r="F59" s="34">
        <v>2019</v>
      </c>
      <c r="G59" s="34">
        <v>2019</v>
      </c>
      <c r="H59" s="9">
        <v>0</v>
      </c>
      <c r="I59" s="12">
        <v>0</v>
      </c>
      <c r="J59" s="9">
        <v>0</v>
      </c>
      <c r="K59" s="9">
        <f t="shared" si="137"/>
        <v>2.9576271186440684</v>
      </c>
      <c r="L59" s="9">
        <v>0</v>
      </c>
      <c r="M59" s="9">
        <f t="shared" si="138"/>
        <v>-2.3728813559316109E-3</v>
      </c>
      <c r="N59" s="9">
        <v>2.96</v>
      </c>
      <c r="O59" s="9">
        <v>0</v>
      </c>
      <c r="P59" s="9">
        <f t="shared" si="139"/>
        <v>2.9576271186440684</v>
      </c>
      <c r="Q59" s="9">
        <v>0</v>
      </c>
      <c r="R59" s="9">
        <f t="shared" si="140"/>
        <v>-2.3728813559316109E-3</v>
      </c>
      <c r="S59" s="9">
        <v>2.96</v>
      </c>
      <c r="T59" s="9">
        <v>0</v>
      </c>
      <c r="U59" s="9">
        <v>0</v>
      </c>
      <c r="V59" s="9">
        <v>0</v>
      </c>
      <c r="W59" s="9">
        <v>0</v>
      </c>
      <c r="X59" s="9">
        <f t="shared" si="141"/>
        <v>2.9576271186440684</v>
      </c>
      <c r="Y59" s="9">
        <v>0</v>
      </c>
      <c r="Z59" s="9">
        <f t="shared" si="142"/>
        <v>2.9576271186440684</v>
      </c>
      <c r="AA59" s="9">
        <v>0</v>
      </c>
      <c r="AB59" s="12">
        <v>0</v>
      </c>
      <c r="AC59" s="11">
        <v>0</v>
      </c>
      <c r="AD59" s="11">
        <v>0</v>
      </c>
      <c r="AE59" s="11">
        <v>2.9576271186440684</v>
      </c>
      <c r="AF59" s="11">
        <v>2.9576271186440684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f t="shared" si="19"/>
        <v>2.9576271186440684</v>
      </c>
      <c r="AN59" s="11">
        <f t="shared" si="19"/>
        <v>2.9576271186440684</v>
      </c>
      <c r="AO59" s="32" t="s">
        <v>264</v>
      </c>
    </row>
    <row r="60" spans="1:41" ht="39.75" customHeight="1" x14ac:dyDescent="0.25">
      <c r="A60" s="42" t="s">
        <v>110</v>
      </c>
      <c r="B60" s="27" t="s">
        <v>106</v>
      </c>
      <c r="C60" s="29" t="s">
        <v>111</v>
      </c>
      <c r="D60" s="33" t="s">
        <v>263</v>
      </c>
      <c r="E60" s="34">
        <v>2020</v>
      </c>
      <c r="F60" s="34">
        <v>2020</v>
      </c>
      <c r="G60" s="34">
        <v>2020</v>
      </c>
      <c r="H60" s="9">
        <v>0</v>
      </c>
      <c r="I60" s="12">
        <v>0</v>
      </c>
      <c r="J60" s="9">
        <v>0</v>
      </c>
      <c r="K60" s="9">
        <f t="shared" si="137"/>
        <v>3.0677966101694918</v>
      </c>
      <c r="L60" s="9">
        <v>0</v>
      </c>
      <c r="M60" s="9">
        <f t="shared" si="138"/>
        <v>-2.2033898305080513E-3</v>
      </c>
      <c r="N60" s="9">
        <v>3.07</v>
      </c>
      <c r="O60" s="9">
        <v>0</v>
      </c>
      <c r="P60" s="9">
        <f t="shared" si="139"/>
        <v>3.0677966101694918</v>
      </c>
      <c r="Q60" s="9">
        <v>0</v>
      </c>
      <c r="R60" s="9">
        <f t="shared" si="140"/>
        <v>-2.2033898305080513E-3</v>
      </c>
      <c r="S60" s="9">
        <v>3.07</v>
      </c>
      <c r="T60" s="9">
        <v>0</v>
      </c>
      <c r="U60" s="9">
        <v>0</v>
      </c>
      <c r="V60" s="9">
        <v>0</v>
      </c>
      <c r="W60" s="9">
        <v>0</v>
      </c>
      <c r="X60" s="9">
        <f t="shared" si="141"/>
        <v>3.0677966101694918</v>
      </c>
      <c r="Y60" s="9">
        <v>0</v>
      </c>
      <c r="Z60" s="9">
        <f t="shared" si="142"/>
        <v>3.0677966101694918</v>
      </c>
      <c r="AA60" s="9">
        <v>0</v>
      </c>
      <c r="AB60" s="12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3.0677966101694918</v>
      </c>
      <c r="AH60" s="11">
        <v>3.0677966101694918</v>
      </c>
      <c r="AI60" s="11">
        <v>0</v>
      </c>
      <c r="AJ60" s="11">
        <v>0</v>
      </c>
      <c r="AK60" s="11">
        <v>0</v>
      </c>
      <c r="AL60" s="11">
        <v>0</v>
      </c>
      <c r="AM60" s="11">
        <f t="shared" si="19"/>
        <v>3.0677966101694918</v>
      </c>
      <c r="AN60" s="11">
        <f t="shared" si="19"/>
        <v>3.0677966101694918</v>
      </c>
      <c r="AO60" s="32" t="s">
        <v>264</v>
      </c>
    </row>
    <row r="61" spans="1:41" ht="39" customHeight="1" x14ac:dyDescent="0.25">
      <c r="A61" s="42" t="s">
        <v>112</v>
      </c>
      <c r="B61" s="27" t="s">
        <v>106</v>
      </c>
      <c r="C61" s="29" t="s">
        <v>113</v>
      </c>
      <c r="D61" s="33" t="s">
        <v>263</v>
      </c>
      <c r="E61" s="34">
        <v>2021</v>
      </c>
      <c r="F61" s="34">
        <v>2021</v>
      </c>
      <c r="G61" s="34">
        <v>2021</v>
      </c>
      <c r="H61" s="9">
        <v>0</v>
      </c>
      <c r="I61" s="12">
        <v>0</v>
      </c>
      <c r="J61" s="9">
        <v>0</v>
      </c>
      <c r="K61" s="9">
        <f t="shared" si="137"/>
        <v>3.1694915254237293</v>
      </c>
      <c r="L61" s="9">
        <v>0</v>
      </c>
      <c r="M61" s="9">
        <f t="shared" si="138"/>
        <v>-5.0847457627067882E-4</v>
      </c>
      <c r="N61" s="9">
        <v>3.17</v>
      </c>
      <c r="O61" s="9">
        <v>0</v>
      </c>
      <c r="P61" s="9">
        <f t="shared" si="139"/>
        <v>3.1694915254237293</v>
      </c>
      <c r="Q61" s="9">
        <v>0</v>
      </c>
      <c r="R61" s="9">
        <f t="shared" si="140"/>
        <v>-5.0847457627067882E-4</v>
      </c>
      <c r="S61" s="9">
        <v>3.17</v>
      </c>
      <c r="T61" s="9">
        <v>0</v>
      </c>
      <c r="U61" s="9">
        <v>0</v>
      </c>
      <c r="V61" s="9">
        <v>0</v>
      </c>
      <c r="W61" s="9">
        <v>0</v>
      </c>
      <c r="X61" s="9">
        <f t="shared" si="141"/>
        <v>3.1694915254237293</v>
      </c>
      <c r="Y61" s="9">
        <v>0</v>
      </c>
      <c r="Z61" s="9">
        <f t="shared" si="142"/>
        <v>3.1694915254237293</v>
      </c>
      <c r="AA61" s="9">
        <v>0</v>
      </c>
      <c r="AB61" s="12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3.1694915254237293</v>
      </c>
      <c r="AJ61" s="11">
        <v>3.1694915254237293</v>
      </c>
      <c r="AK61" s="11">
        <v>0</v>
      </c>
      <c r="AL61" s="11">
        <v>0</v>
      </c>
      <c r="AM61" s="11">
        <f t="shared" si="19"/>
        <v>3.1694915254237293</v>
      </c>
      <c r="AN61" s="11">
        <f t="shared" si="19"/>
        <v>3.1694915254237293</v>
      </c>
      <c r="AO61" s="32" t="s">
        <v>264</v>
      </c>
    </row>
    <row r="62" spans="1:41" ht="35.25" customHeight="1" x14ac:dyDescent="0.25">
      <c r="A62" s="42" t="s">
        <v>114</v>
      </c>
      <c r="B62" s="27" t="s">
        <v>106</v>
      </c>
      <c r="C62" s="29" t="s">
        <v>115</v>
      </c>
      <c r="D62" s="33" t="s">
        <v>263</v>
      </c>
      <c r="E62" s="34">
        <v>2022</v>
      </c>
      <c r="F62" s="34">
        <v>2022</v>
      </c>
      <c r="G62" s="34">
        <v>2022</v>
      </c>
      <c r="H62" s="9">
        <v>0</v>
      </c>
      <c r="I62" s="12">
        <v>0</v>
      </c>
      <c r="J62" s="9">
        <v>0</v>
      </c>
      <c r="K62" s="9">
        <f t="shared" si="137"/>
        <v>3.2627118644067798</v>
      </c>
      <c r="L62" s="9">
        <v>0</v>
      </c>
      <c r="M62" s="9">
        <f t="shared" si="138"/>
        <v>2.7118644067800624E-3</v>
      </c>
      <c r="N62" s="9">
        <v>3.26</v>
      </c>
      <c r="O62" s="9">
        <v>0</v>
      </c>
      <c r="P62" s="9">
        <f t="shared" si="139"/>
        <v>3.2627118644067798</v>
      </c>
      <c r="Q62" s="9">
        <v>0</v>
      </c>
      <c r="R62" s="9">
        <f t="shared" si="140"/>
        <v>2.7118644067800624E-3</v>
      </c>
      <c r="S62" s="9">
        <v>3.26</v>
      </c>
      <c r="T62" s="9">
        <v>0</v>
      </c>
      <c r="U62" s="9">
        <v>0</v>
      </c>
      <c r="V62" s="9">
        <v>0</v>
      </c>
      <c r="W62" s="9">
        <v>0</v>
      </c>
      <c r="X62" s="9">
        <f t="shared" si="141"/>
        <v>3.2627118644067798</v>
      </c>
      <c r="Y62" s="9">
        <v>0</v>
      </c>
      <c r="Z62" s="9">
        <f t="shared" si="142"/>
        <v>3.2627118644067798</v>
      </c>
      <c r="AA62" s="9">
        <v>0</v>
      </c>
      <c r="AB62" s="12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3.2627118644067798</v>
      </c>
      <c r="AL62" s="11">
        <v>3.2627118644067798</v>
      </c>
      <c r="AM62" s="11">
        <f t="shared" si="19"/>
        <v>3.2627118644067798</v>
      </c>
      <c r="AN62" s="11">
        <f t="shared" si="19"/>
        <v>3.2627118644067798</v>
      </c>
      <c r="AO62" s="32" t="s">
        <v>264</v>
      </c>
    </row>
    <row r="63" spans="1:41" ht="35.25" customHeight="1" x14ac:dyDescent="0.25">
      <c r="A63" s="42" t="s">
        <v>116</v>
      </c>
      <c r="B63" s="27" t="s">
        <v>117</v>
      </c>
      <c r="C63" s="29" t="s">
        <v>118</v>
      </c>
      <c r="D63" s="33" t="s">
        <v>263</v>
      </c>
      <c r="E63" s="34">
        <v>2018</v>
      </c>
      <c r="F63" s="34">
        <v>2018</v>
      </c>
      <c r="G63" s="34">
        <v>2018</v>
      </c>
      <c r="H63" s="9">
        <v>0</v>
      </c>
      <c r="I63" s="12">
        <v>0</v>
      </c>
      <c r="J63" s="9">
        <v>0</v>
      </c>
      <c r="K63" s="9">
        <f t="shared" si="137"/>
        <v>0.44915254237288138</v>
      </c>
      <c r="L63" s="9">
        <v>0</v>
      </c>
      <c r="M63" s="9">
        <f t="shared" si="138"/>
        <v>9.9152542372881403E-2</v>
      </c>
      <c r="N63" s="9">
        <v>0.35</v>
      </c>
      <c r="O63" s="9">
        <v>0</v>
      </c>
      <c r="P63" s="9">
        <f t="shared" si="139"/>
        <v>0.44915254237288138</v>
      </c>
      <c r="Q63" s="9">
        <v>0</v>
      </c>
      <c r="R63" s="9">
        <f t="shared" si="140"/>
        <v>9.9152542372881403E-2</v>
      </c>
      <c r="S63" s="9">
        <v>0.35</v>
      </c>
      <c r="T63" s="9">
        <v>0</v>
      </c>
      <c r="U63" s="9">
        <v>0</v>
      </c>
      <c r="V63" s="9">
        <v>0</v>
      </c>
      <c r="W63" s="9">
        <v>0</v>
      </c>
      <c r="X63" s="9">
        <f t="shared" si="141"/>
        <v>0.44915254237288138</v>
      </c>
      <c r="Y63" s="9">
        <v>0</v>
      </c>
      <c r="Z63" s="9">
        <f t="shared" si="142"/>
        <v>0.44915254237288138</v>
      </c>
      <c r="AA63" s="9">
        <v>0</v>
      </c>
      <c r="AB63" s="12">
        <v>0</v>
      </c>
      <c r="AC63" s="11">
        <v>0.44915254237288138</v>
      </c>
      <c r="AD63" s="11">
        <v>0.44915254237288138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f t="shared" si="19"/>
        <v>0.44915254237288138</v>
      </c>
      <c r="AN63" s="11">
        <f t="shared" si="19"/>
        <v>0.44915254237288138</v>
      </c>
      <c r="AO63" s="32" t="s">
        <v>264</v>
      </c>
    </row>
    <row r="64" spans="1:41" ht="37.5" customHeight="1" x14ac:dyDescent="0.25">
      <c r="A64" s="42" t="s">
        <v>119</v>
      </c>
      <c r="B64" s="27" t="s">
        <v>117</v>
      </c>
      <c r="C64" s="29" t="s">
        <v>120</v>
      </c>
      <c r="D64" s="33" t="s">
        <v>263</v>
      </c>
      <c r="E64" s="34">
        <v>2019</v>
      </c>
      <c r="F64" s="34">
        <v>2019</v>
      </c>
      <c r="G64" s="34">
        <v>2019</v>
      </c>
      <c r="H64" s="9">
        <v>0</v>
      </c>
      <c r="I64" s="12">
        <v>0</v>
      </c>
      <c r="J64" s="9">
        <v>0</v>
      </c>
      <c r="K64" s="9">
        <f t="shared" si="137"/>
        <v>0.44915254237288138</v>
      </c>
      <c r="L64" s="9">
        <v>0</v>
      </c>
      <c r="M64" s="9">
        <f t="shared" si="138"/>
        <v>9.9152542372881403E-2</v>
      </c>
      <c r="N64" s="9">
        <v>0.35</v>
      </c>
      <c r="O64" s="9">
        <v>0</v>
      </c>
      <c r="P64" s="9">
        <f t="shared" si="139"/>
        <v>0.44915254237288138</v>
      </c>
      <c r="Q64" s="9">
        <v>0</v>
      </c>
      <c r="R64" s="9">
        <f t="shared" si="140"/>
        <v>9.9152542372881403E-2</v>
      </c>
      <c r="S64" s="9">
        <v>0.35</v>
      </c>
      <c r="T64" s="9">
        <v>0</v>
      </c>
      <c r="U64" s="9">
        <v>0</v>
      </c>
      <c r="V64" s="9">
        <v>0</v>
      </c>
      <c r="W64" s="9">
        <v>0</v>
      </c>
      <c r="X64" s="9">
        <f t="shared" si="141"/>
        <v>0.44915254237288138</v>
      </c>
      <c r="Y64" s="9">
        <v>0</v>
      </c>
      <c r="Z64" s="9">
        <f t="shared" si="142"/>
        <v>0.44915254237288138</v>
      </c>
      <c r="AA64" s="9">
        <v>0</v>
      </c>
      <c r="AB64" s="12">
        <v>0</v>
      </c>
      <c r="AC64" s="11">
        <v>0</v>
      </c>
      <c r="AD64" s="11">
        <v>0</v>
      </c>
      <c r="AE64" s="11">
        <v>0.44915254237288138</v>
      </c>
      <c r="AF64" s="11">
        <v>0.44915254237288138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f t="shared" si="19"/>
        <v>0.44915254237288138</v>
      </c>
      <c r="AN64" s="11">
        <f t="shared" si="19"/>
        <v>0.44915254237288138</v>
      </c>
      <c r="AO64" s="32" t="s">
        <v>264</v>
      </c>
    </row>
    <row r="65" spans="1:41" ht="39" customHeight="1" x14ac:dyDescent="0.25">
      <c r="A65" s="42" t="s">
        <v>121</v>
      </c>
      <c r="B65" s="27" t="s">
        <v>117</v>
      </c>
      <c r="C65" s="29" t="s">
        <v>122</v>
      </c>
      <c r="D65" s="33" t="s">
        <v>263</v>
      </c>
      <c r="E65" s="34">
        <v>2020</v>
      </c>
      <c r="F65" s="34">
        <v>2020</v>
      </c>
      <c r="G65" s="34">
        <v>2020</v>
      </c>
      <c r="H65" s="9">
        <v>0</v>
      </c>
      <c r="I65" s="12">
        <v>0</v>
      </c>
      <c r="J65" s="9">
        <v>0</v>
      </c>
      <c r="K65" s="9">
        <f t="shared" si="137"/>
        <v>0.48305084745762711</v>
      </c>
      <c r="L65" s="9">
        <v>0</v>
      </c>
      <c r="M65" s="9">
        <f t="shared" si="138"/>
        <v>0.13305084745762713</v>
      </c>
      <c r="N65" s="9">
        <v>0.35</v>
      </c>
      <c r="O65" s="9">
        <v>0</v>
      </c>
      <c r="P65" s="9">
        <f t="shared" si="139"/>
        <v>0.48305084745762711</v>
      </c>
      <c r="Q65" s="9">
        <v>0</v>
      </c>
      <c r="R65" s="9">
        <f t="shared" si="140"/>
        <v>0.13305084745762713</v>
      </c>
      <c r="S65" s="9">
        <v>0.35</v>
      </c>
      <c r="T65" s="9">
        <v>0</v>
      </c>
      <c r="U65" s="9">
        <v>0</v>
      </c>
      <c r="V65" s="9">
        <v>0</v>
      </c>
      <c r="W65" s="9">
        <v>0</v>
      </c>
      <c r="X65" s="9">
        <f t="shared" si="141"/>
        <v>0.48305084745762711</v>
      </c>
      <c r="Y65" s="9">
        <v>0</v>
      </c>
      <c r="Z65" s="9">
        <f t="shared" si="142"/>
        <v>0.48305084745762711</v>
      </c>
      <c r="AA65" s="9">
        <v>0</v>
      </c>
      <c r="AB65" s="12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0.48305084745762711</v>
      </c>
      <c r="AH65" s="11">
        <v>0.48305084745762711</v>
      </c>
      <c r="AI65" s="11">
        <v>0</v>
      </c>
      <c r="AJ65" s="11">
        <v>0</v>
      </c>
      <c r="AK65" s="11">
        <v>0</v>
      </c>
      <c r="AL65" s="11">
        <v>0</v>
      </c>
      <c r="AM65" s="11">
        <f t="shared" si="19"/>
        <v>0.48305084745762711</v>
      </c>
      <c r="AN65" s="11">
        <f t="shared" si="19"/>
        <v>0.48305084745762711</v>
      </c>
      <c r="AO65" s="32" t="s">
        <v>264</v>
      </c>
    </row>
    <row r="66" spans="1:41" ht="36.75" customHeight="1" x14ac:dyDescent="0.25">
      <c r="A66" s="42" t="s">
        <v>123</v>
      </c>
      <c r="B66" s="27" t="s">
        <v>117</v>
      </c>
      <c r="C66" s="29" t="s">
        <v>124</v>
      </c>
      <c r="D66" s="33" t="s">
        <v>263</v>
      </c>
      <c r="E66" s="34">
        <v>2021</v>
      </c>
      <c r="F66" s="34">
        <v>2021</v>
      </c>
      <c r="G66" s="34">
        <v>2021</v>
      </c>
      <c r="H66" s="9">
        <v>0</v>
      </c>
      <c r="I66" s="12">
        <v>0</v>
      </c>
      <c r="J66" s="9">
        <v>0</v>
      </c>
      <c r="K66" s="9">
        <f t="shared" si="137"/>
        <v>0.5</v>
      </c>
      <c r="L66" s="9">
        <v>0</v>
      </c>
      <c r="M66" s="9">
        <f t="shared" si="138"/>
        <v>0.14000000000000001</v>
      </c>
      <c r="N66" s="9">
        <v>0.36</v>
      </c>
      <c r="O66" s="9">
        <v>0</v>
      </c>
      <c r="P66" s="9">
        <f t="shared" si="139"/>
        <v>0.5</v>
      </c>
      <c r="Q66" s="9">
        <v>0</v>
      </c>
      <c r="R66" s="9">
        <f t="shared" si="140"/>
        <v>0.14000000000000001</v>
      </c>
      <c r="S66" s="9">
        <v>0.36</v>
      </c>
      <c r="T66" s="9">
        <v>0</v>
      </c>
      <c r="U66" s="9">
        <v>0</v>
      </c>
      <c r="V66" s="9">
        <v>0</v>
      </c>
      <c r="W66" s="9">
        <v>0</v>
      </c>
      <c r="X66" s="9">
        <f t="shared" si="141"/>
        <v>0.5</v>
      </c>
      <c r="Y66" s="9">
        <v>0</v>
      </c>
      <c r="Z66" s="9">
        <f t="shared" si="142"/>
        <v>0.5</v>
      </c>
      <c r="AA66" s="9">
        <v>0</v>
      </c>
      <c r="AB66" s="12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0.5</v>
      </c>
      <c r="AJ66" s="11">
        <v>0.5</v>
      </c>
      <c r="AK66" s="11">
        <v>0</v>
      </c>
      <c r="AL66" s="11">
        <v>0</v>
      </c>
      <c r="AM66" s="11">
        <f t="shared" si="19"/>
        <v>0.5</v>
      </c>
      <c r="AN66" s="11">
        <f t="shared" si="19"/>
        <v>0.5</v>
      </c>
      <c r="AO66" s="32" t="s">
        <v>264</v>
      </c>
    </row>
    <row r="67" spans="1:41" ht="48" customHeight="1" x14ac:dyDescent="0.25">
      <c r="A67" s="37" t="s">
        <v>125</v>
      </c>
      <c r="B67" s="38" t="s">
        <v>126</v>
      </c>
      <c r="C67" s="28" t="s">
        <v>37</v>
      </c>
      <c r="D67" s="30" t="s">
        <v>285</v>
      </c>
      <c r="E67" s="31" t="s">
        <v>285</v>
      </c>
      <c r="F67" s="31" t="s">
        <v>285</v>
      </c>
      <c r="G67" s="31" t="s">
        <v>285</v>
      </c>
      <c r="H67" s="13">
        <f>H68+H75</f>
        <v>0</v>
      </c>
      <c r="I67" s="13">
        <f>I68+I75</f>
        <v>0</v>
      </c>
      <c r="J67" s="13">
        <f>J68+J75</f>
        <v>0</v>
      </c>
      <c r="K67" s="13">
        <f>L67+M67+N67+O67</f>
        <v>123.49507457627118</v>
      </c>
      <c r="L67" s="13">
        <f>L68+L75</f>
        <v>22.6966</v>
      </c>
      <c r="M67" s="13">
        <f t="shared" ref="M67:O67" si="143">M68+M75</f>
        <v>38.498474576271185</v>
      </c>
      <c r="N67" s="13">
        <f t="shared" si="143"/>
        <v>62.3</v>
      </c>
      <c r="O67" s="13">
        <f t="shared" si="143"/>
        <v>0</v>
      </c>
      <c r="P67" s="13">
        <f>Q67+R67+S67+T67</f>
        <v>123.49507457627118</v>
      </c>
      <c r="Q67" s="13">
        <f>Q68+Q75</f>
        <v>22.6966</v>
      </c>
      <c r="R67" s="13">
        <f t="shared" ref="R67:U67" si="144">R68+R75</f>
        <v>38.498474576271185</v>
      </c>
      <c r="S67" s="13">
        <f t="shared" si="144"/>
        <v>62.3</v>
      </c>
      <c r="T67" s="13">
        <f t="shared" si="144"/>
        <v>0</v>
      </c>
      <c r="U67" s="13">
        <f t="shared" si="144"/>
        <v>0</v>
      </c>
      <c r="V67" s="13">
        <f t="shared" ref="V67:X67" si="145">V68+V75</f>
        <v>0</v>
      </c>
      <c r="W67" s="13">
        <f t="shared" ref="W67" si="146">W68+W75</f>
        <v>0</v>
      </c>
      <c r="X67" s="13">
        <f t="shared" si="145"/>
        <v>123.49998983050847</v>
      </c>
      <c r="Y67" s="13">
        <f t="shared" ref="Y67:Z67" si="147">Y68+Y75</f>
        <v>0</v>
      </c>
      <c r="Z67" s="13">
        <f t="shared" si="147"/>
        <v>123.49998983050847</v>
      </c>
      <c r="AA67" s="13">
        <f t="shared" ref="AA67:AB67" si="148">AA68+AA75</f>
        <v>0</v>
      </c>
      <c r="AB67" s="13">
        <f t="shared" si="148"/>
        <v>0</v>
      </c>
      <c r="AC67" s="10">
        <f t="shared" ref="AC67:AD67" si="149">+AC68+AC75</f>
        <v>13.2966</v>
      </c>
      <c r="AD67" s="10">
        <f t="shared" si="149"/>
        <v>13.2966</v>
      </c>
      <c r="AE67" s="10">
        <f t="shared" ref="AE67:AF67" si="150">+AE68+AE75</f>
        <v>3.6864406779661016</v>
      </c>
      <c r="AF67" s="10">
        <f t="shared" si="150"/>
        <v>3.6864406779661016</v>
      </c>
      <c r="AG67" s="10">
        <f t="shared" ref="AG67:AH67" si="151">+AG68+AG75</f>
        <v>3.8135593220338984</v>
      </c>
      <c r="AH67" s="10">
        <f t="shared" si="151"/>
        <v>3.8135593220338984</v>
      </c>
      <c r="AI67" s="10">
        <f t="shared" ref="AI67:AJ67" si="152">+AI68+AI75</f>
        <v>3.9406779661016955</v>
      </c>
      <c r="AJ67" s="10">
        <f t="shared" si="152"/>
        <v>3.9406779661016955</v>
      </c>
      <c r="AK67" s="10">
        <f t="shared" ref="AK67:AL67" si="153">+AK68+AK75</f>
        <v>98.762711864406782</v>
      </c>
      <c r="AL67" s="10">
        <f t="shared" si="153"/>
        <v>98.762711864406782</v>
      </c>
      <c r="AM67" s="10">
        <f t="shared" si="19"/>
        <v>123.49998983050848</v>
      </c>
      <c r="AN67" s="10">
        <f t="shared" si="19"/>
        <v>123.49998983050848</v>
      </c>
      <c r="AO67" s="32" t="s">
        <v>264</v>
      </c>
    </row>
    <row r="68" spans="1:41" ht="35.25" customHeight="1" x14ac:dyDescent="0.25">
      <c r="A68" s="37" t="s">
        <v>127</v>
      </c>
      <c r="B68" s="38" t="s">
        <v>128</v>
      </c>
      <c r="C68" s="28" t="s">
        <v>37</v>
      </c>
      <c r="D68" s="30" t="s">
        <v>285</v>
      </c>
      <c r="E68" s="31" t="s">
        <v>285</v>
      </c>
      <c r="F68" s="31" t="s">
        <v>285</v>
      </c>
      <c r="G68" s="31" t="s">
        <v>285</v>
      </c>
      <c r="H68" s="13">
        <f>H69+H70+H71+H72+H73+H74</f>
        <v>0</v>
      </c>
      <c r="I68" s="13">
        <f>I69+I70+I71+I72+I73+I74</f>
        <v>0</v>
      </c>
      <c r="J68" s="13">
        <f>J69+J70+J71+J72+J73+J74</f>
        <v>0</v>
      </c>
      <c r="K68" s="13">
        <f>L68+M68+N68+O68</f>
        <v>123.49507457627118</v>
      </c>
      <c r="L68" s="13">
        <f>L69+L70+L71+L72+L73+L74</f>
        <v>22.6966</v>
      </c>
      <c r="M68" s="13">
        <f t="shared" ref="M68:O68" si="154">M69+M70+M71+M72+M73+M74</f>
        <v>38.498474576271185</v>
      </c>
      <c r="N68" s="13">
        <f t="shared" si="154"/>
        <v>62.3</v>
      </c>
      <c r="O68" s="13">
        <f t="shared" si="154"/>
        <v>0</v>
      </c>
      <c r="P68" s="13">
        <f>Q68+R68+S68+T68</f>
        <v>123.49507457627118</v>
      </c>
      <c r="Q68" s="13">
        <f>Q69+Q70+Q71+Q72+Q73+Q74</f>
        <v>22.6966</v>
      </c>
      <c r="R68" s="13">
        <f t="shared" ref="R68:U68" si="155">R69+R70+R71+R72+R73+R74</f>
        <v>38.498474576271185</v>
      </c>
      <c r="S68" s="13">
        <f t="shared" si="155"/>
        <v>62.3</v>
      </c>
      <c r="T68" s="13">
        <f t="shared" si="155"/>
        <v>0</v>
      </c>
      <c r="U68" s="13">
        <f t="shared" si="155"/>
        <v>0</v>
      </c>
      <c r="V68" s="13">
        <f t="shared" ref="V68:X68" si="156">V69+V70+V71+V72+V73+V74</f>
        <v>0</v>
      </c>
      <c r="W68" s="13">
        <f t="shared" ref="W68" si="157">W69+W70+W71+W72+W73+W74</f>
        <v>0</v>
      </c>
      <c r="X68" s="13">
        <f t="shared" si="156"/>
        <v>123.49998983050847</v>
      </c>
      <c r="Y68" s="13">
        <f t="shared" ref="Y68:Z68" si="158">Y69+Y70+Y71+Y72+Y73+Y74</f>
        <v>0</v>
      </c>
      <c r="Z68" s="13">
        <f t="shared" si="158"/>
        <v>123.49998983050847</v>
      </c>
      <c r="AA68" s="13">
        <f t="shared" ref="AA68:AB68" si="159">AA69+AA70+AA71+AA72+AA73+AA74</f>
        <v>0</v>
      </c>
      <c r="AB68" s="13">
        <f t="shared" si="159"/>
        <v>0</v>
      </c>
      <c r="AC68" s="10">
        <f t="shared" ref="AC68:AD68" si="160">SUM(AC69:AC74)</f>
        <v>13.2966</v>
      </c>
      <c r="AD68" s="10">
        <f t="shared" si="160"/>
        <v>13.2966</v>
      </c>
      <c r="AE68" s="10">
        <f t="shared" ref="AE68:AF68" si="161">SUM(AE69:AE74)</f>
        <v>3.6864406779661016</v>
      </c>
      <c r="AF68" s="10">
        <f t="shared" si="161"/>
        <v>3.6864406779661016</v>
      </c>
      <c r="AG68" s="10">
        <f t="shared" ref="AG68:AH68" si="162">SUM(AG69:AG74)</f>
        <v>3.8135593220338984</v>
      </c>
      <c r="AH68" s="10">
        <f t="shared" si="162"/>
        <v>3.8135593220338984</v>
      </c>
      <c r="AI68" s="10">
        <f t="shared" ref="AI68:AJ68" si="163">SUM(AI69:AI74)</f>
        <v>3.9406779661016955</v>
      </c>
      <c r="AJ68" s="10">
        <f t="shared" si="163"/>
        <v>3.9406779661016955</v>
      </c>
      <c r="AK68" s="10">
        <f t="shared" ref="AK68:AL68" si="164">SUM(AK69:AK74)</f>
        <v>98.762711864406782</v>
      </c>
      <c r="AL68" s="10">
        <f t="shared" si="164"/>
        <v>98.762711864406782</v>
      </c>
      <c r="AM68" s="10">
        <f t="shared" si="19"/>
        <v>123.49998983050848</v>
      </c>
      <c r="AN68" s="10">
        <f t="shared" si="19"/>
        <v>123.49998983050848</v>
      </c>
      <c r="AO68" s="32" t="s">
        <v>264</v>
      </c>
    </row>
    <row r="69" spans="1:41" ht="37.5" customHeight="1" x14ac:dyDescent="0.25">
      <c r="A69" s="42" t="s">
        <v>129</v>
      </c>
      <c r="B69" s="27" t="s">
        <v>130</v>
      </c>
      <c r="C69" s="29" t="s">
        <v>131</v>
      </c>
      <c r="D69" s="33" t="s">
        <v>263</v>
      </c>
      <c r="E69" s="34">
        <v>2018</v>
      </c>
      <c r="F69" s="34">
        <v>2018</v>
      </c>
      <c r="G69" s="34">
        <v>2018</v>
      </c>
      <c r="H69" s="9">
        <v>0</v>
      </c>
      <c r="I69" s="12">
        <v>0</v>
      </c>
      <c r="J69" s="9">
        <v>0</v>
      </c>
      <c r="K69" s="9">
        <f t="shared" ref="K69:K74" si="165">J69+X69</f>
        <v>13.2966</v>
      </c>
      <c r="L69" s="9">
        <v>13.2966</v>
      </c>
      <c r="M69" s="9">
        <v>0</v>
      </c>
      <c r="N69" s="9">
        <v>0</v>
      </c>
      <c r="O69" s="9">
        <v>0</v>
      </c>
      <c r="P69" s="9">
        <f t="shared" ref="P69:P74" si="166">J69+Z69</f>
        <v>13.2966</v>
      </c>
      <c r="Q69" s="9">
        <v>13.2966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f t="shared" ref="X69:X73" si="167">AC69+AE69+AG69+AI69+AK69</f>
        <v>13.2966</v>
      </c>
      <c r="Y69" s="9">
        <v>0</v>
      </c>
      <c r="Z69" s="9">
        <f t="shared" ref="Z69:Z74" si="168">AD69+AF69+AH69+AJ69+AL69</f>
        <v>13.2966</v>
      </c>
      <c r="AA69" s="9">
        <v>0</v>
      </c>
      <c r="AB69" s="12">
        <v>0</v>
      </c>
      <c r="AC69" s="11">
        <v>13.2966</v>
      </c>
      <c r="AD69" s="11">
        <v>13.2966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f t="shared" si="19"/>
        <v>13.2966</v>
      </c>
      <c r="AN69" s="11">
        <f t="shared" si="19"/>
        <v>13.2966</v>
      </c>
      <c r="AO69" s="32" t="s">
        <v>264</v>
      </c>
    </row>
    <row r="70" spans="1:41" ht="35.25" customHeight="1" x14ac:dyDescent="0.25">
      <c r="A70" s="42" t="s">
        <v>132</v>
      </c>
      <c r="B70" s="27" t="s">
        <v>130</v>
      </c>
      <c r="C70" s="29" t="s">
        <v>133</v>
      </c>
      <c r="D70" s="33" t="s">
        <v>263</v>
      </c>
      <c r="E70" s="34">
        <v>2019</v>
      </c>
      <c r="F70" s="34">
        <v>2019</v>
      </c>
      <c r="G70" s="34">
        <v>2019</v>
      </c>
      <c r="H70" s="9">
        <v>0</v>
      </c>
      <c r="I70" s="12">
        <v>0</v>
      </c>
      <c r="J70" s="9">
        <v>0</v>
      </c>
      <c r="K70" s="9">
        <f t="shared" si="165"/>
        <v>3.6864406779661016</v>
      </c>
      <c r="L70" s="9">
        <v>0</v>
      </c>
      <c r="M70" s="9">
        <f t="shared" si="138"/>
        <v>3.6864406779661016</v>
      </c>
      <c r="N70" s="9">
        <v>0</v>
      </c>
      <c r="O70" s="9">
        <v>0</v>
      </c>
      <c r="P70" s="9">
        <f t="shared" si="166"/>
        <v>3.6864406779661016</v>
      </c>
      <c r="Q70" s="9">
        <v>0</v>
      </c>
      <c r="R70" s="9">
        <f t="shared" ref="R70:R73" si="169">P70-S70</f>
        <v>3.6864406779661016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f t="shared" si="167"/>
        <v>3.6864406779661016</v>
      </c>
      <c r="Y70" s="9">
        <v>0</v>
      </c>
      <c r="Z70" s="9">
        <f t="shared" si="168"/>
        <v>3.6864406779661016</v>
      </c>
      <c r="AA70" s="9">
        <v>0</v>
      </c>
      <c r="AB70" s="12">
        <v>0</v>
      </c>
      <c r="AC70" s="11">
        <v>0</v>
      </c>
      <c r="AD70" s="11">
        <v>0</v>
      </c>
      <c r="AE70" s="11">
        <v>3.6864406779661016</v>
      </c>
      <c r="AF70" s="11">
        <v>3.6864406779661016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f t="shared" si="19"/>
        <v>3.6864406779661016</v>
      </c>
      <c r="AN70" s="11">
        <f t="shared" si="19"/>
        <v>3.6864406779661016</v>
      </c>
      <c r="AO70" s="32" t="s">
        <v>264</v>
      </c>
    </row>
    <row r="71" spans="1:41" ht="29.25" customHeight="1" x14ac:dyDescent="0.25">
      <c r="A71" s="42" t="s">
        <v>134</v>
      </c>
      <c r="B71" s="27" t="s">
        <v>130</v>
      </c>
      <c r="C71" s="29" t="s">
        <v>135</v>
      </c>
      <c r="D71" s="33" t="s">
        <v>263</v>
      </c>
      <c r="E71" s="34">
        <v>2020</v>
      </c>
      <c r="F71" s="34">
        <v>2020</v>
      </c>
      <c r="G71" s="34">
        <v>2020</v>
      </c>
      <c r="H71" s="9">
        <v>0</v>
      </c>
      <c r="I71" s="12">
        <v>0</v>
      </c>
      <c r="J71" s="9">
        <v>0</v>
      </c>
      <c r="K71" s="9">
        <f t="shared" si="165"/>
        <v>3.8135593220338984</v>
      </c>
      <c r="L71" s="9">
        <v>0</v>
      </c>
      <c r="M71" s="9">
        <f t="shared" si="138"/>
        <v>3.8135593220338984</v>
      </c>
      <c r="N71" s="9">
        <v>0</v>
      </c>
      <c r="O71" s="9">
        <v>0</v>
      </c>
      <c r="P71" s="9">
        <f t="shared" si="166"/>
        <v>3.8135593220338984</v>
      </c>
      <c r="Q71" s="9">
        <v>0</v>
      </c>
      <c r="R71" s="9">
        <f t="shared" si="169"/>
        <v>3.8135593220338984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f t="shared" si="167"/>
        <v>3.8135593220338984</v>
      </c>
      <c r="Y71" s="9">
        <v>0</v>
      </c>
      <c r="Z71" s="9">
        <f t="shared" si="168"/>
        <v>3.8135593220338984</v>
      </c>
      <c r="AA71" s="9">
        <v>0</v>
      </c>
      <c r="AB71" s="12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3.8135593220338984</v>
      </c>
      <c r="AH71" s="11">
        <v>3.8135593220338984</v>
      </c>
      <c r="AI71" s="11">
        <v>0</v>
      </c>
      <c r="AJ71" s="11">
        <v>0</v>
      </c>
      <c r="AK71" s="11">
        <v>0</v>
      </c>
      <c r="AL71" s="11">
        <v>0</v>
      </c>
      <c r="AM71" s="11">
        <f t="shared" si="19"/>
        <v>3.8135593220338984</v>
      </c>
      <c r="AN71" s="11">
        <f t="shared" si="19"/>
        <v>3.8135593220338984</v>
      </c>
      <c r="AO71" s="32" t="s">
        <v>264</v>
      </c>
    </row>
    <row r="72" spans="1:41" ht="29.25" customHeight="1" x14ac:dyDescent="0.25">
      <c r="A72" s="42" t="s">
        <v>136</v>
      </c>
      <c r="B72" s="27" t="s">
        <v>130</v>
      </c>
      <c r="C72" s="29" t="s">
        <v>137</v>
      </c>
      <c r="D72" s="33" t="s">
        <v>263</v>
      </c>
      <c r="E72" s="34">
        <v>2021</v>
      </c>
      <c r="F72" s="34">
        <v>2021</v>
      </c>
      <c r="G72" s="34">
        <v>2021</v>
      </c>
      <c r="H72" s="9">
        <v>0</v>
      </c>
      <c r="I72" s="12">
        <v>0</v>
      </c>
      <c r="J72" s="9">
        <v>0</v>
      </c>
      <c r="K72" s="9">
        <f t="shared" si="165"/>
        <v>3.9406779661016955</v>
      </c>
      <c r="L72" s="9">
        <v>0</v>
      </c>
      <c r="M72" s="9">
        <f t="shared" si="138"/>
        <v>3.9406779661016955</v>
      </c>
      <c r="N72" s="9">
        <v>0</v>
      </c>
      <c r="O72" s="9">
        <v>0</v>
      </c>
      <c r="P72" s="9">
        <f t="shared" si="166"/>
        <v>3.9406779661016955</v>
      </c>
      <c r="Q72" s="9">
        <v>0</v>
      </c>
      <c r="R72" s="9">
        <f t="shared" si="169"/>
        <v>3.9406779661016955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f t="shared" si="167"/>
        <v>3.9406779661016955</v>
      </c>
      <c r="Y72" s="9">
        <v>0</v>
      </c>
      <c r="Z72" s="9">
        <f t="shared" si="168"/>
        <v>3.9406779661016955</v>
      </c>
      <c r="AA72" s="9">
        <v>0</v>
      </c>
      <c r="AB72" s="12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3.9406779661016955</v>
      </c>
      <c r="AJ72" s="11">
        <v>3.9406779661016955</v>
      </c>
      <c r="AK72" s="11">
        <v>0</v>
      </c>
      <c r="AL72" s="11">
        <v>0</v>
      </c>
      <c r="AM72" s="11">
        <f t="shared" si="19"/>
        <v>3.9406779661016955</v>
      </c>
      <c r="AN72" s="11">
        <f t="shared" si="19"/>
        <v>3.9406779661016955</v>
      </c>
      <c r="AO72" s="32" t="s">
        <v>264</v>
      </c>
    </row>
    <row r="73" spans="1:41" ht="34.5" customHeight="1" x14ac:dyDescent="0.25">
      <c r="A73" s="42" t="s">
        <v>138</v>
      </c>
      <c r="B73" s="27" t="s">
        <v>130</v>
      </c>
      <c r="C73" s="29" t="s">
        <v>139</v>
      </c>
      <c r="D73" s="33" t="s">
        <v>263</v>
      </c>
      <c r="E73" s="34">
        <v>2022</v>
      </c>
      <c r="F73" s="34">
        <v>2022</v>
      </c>
      <c r="G73" s="34">
        <v>2022</v>
      </c>
      <c r="H73" s="9">
        <v>0</v>
      </c>
      <c r="I73" s="12">
        <v>0</v>
      </c>
      <c r="J73" s="9">
        <v>0</v>
      </c>
      <c r="K73" s="9">
        <f t="shared" si="165"/>
        <v>4.0677966101694913</v>
      </c>
      <c r="L73" s="9">
        <v>0</v>
      </c>
      <c r="M73" s="9">
        <f t="shared" si="138"/>
        <v>4.0677966101694913</v>
      </c>
      <c r="N73" s="9">
        <v>0</v>
      </c>
      <c r="O73" s="9">
        <v>0</v>
      </c>
      <c r="P73" s="9">
        <f t="shared" si="166"/>
        <v>4.0677966101694913</v>
      </c>
      <c r="Q73" s="9">
        <v>0</v>
      </c>
      <c r="R73" s="9">
        <f t="shared" si="169"/>
        <v>4.0677966101694913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f t="shared" si="167"/>
        <v>4.0677966101694913</v>
      </c>
      <c r="Y73" s="9">
        <v>0</v>
      </c>
      <c r="Z73" s="9">
        <f t="shared" si="168"/>
        <v>4.0677966101694913</v>
      </c>
      <c r="AA73" s="9">
        <v>0</v>
      </c>
      <c r="AB73" s="12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4.0677966101694913</v>
      </c>
      <c r="AL73" s="11">
        <v>4.0677966101694913</v>
      </c>
      <c r="AM73" s="11">
        <f t="shared" si="19"/>
        <v>4.0677966101694913</v>
      </c>
      <c r="AN73" s="11">
        <f t="shared" si="19"/>
        <v>4.0677966101694913</v>
      </c>
      <c r="AO73" s="32" t="s">
        <v>264</v>
      </c>
    </row>
    <row r="74" spans="1:41" ht="63.75" customHeight="1" x14ac:dyDescent="0.25">
      <c r="A74" s="42" t="s">
        <v>140</v>
      </c>
      <c r="B74" s="27" t="s">
        <v>269</v>
      </c>
      <c r="C74" s="29" t="s">
        <v>141</v>
      </c>
      <c r="D74" s="33" t="s">
        <v>263</v>
      </c>
      <c r="E74" s="34">
        <v>2022</v>
      </c>
      <c r="F74" s="34">
        <v>2022</v>
      </c>
      <c r="G74" s="34">
        <v>2022</v>
      </c>
      <c r="H74" s="12">
        <v>0</v>
      </c>
      <c r="I74" s="12">
        <v>0</v>
      </c>
      <c r="J74" s="12">
        <v>0</v>
      </c>
      <c r="K74" s="9">
        <f t="shared" si="165"/>
        <v>94.694915254237287</v>
      </c>
      <c r="L74" s="12">
        <v>9.4</v>
      </c>
      <c r="M74" s="9">
        <v>22.99</v>
      </c>
      <c r="N74" s="9">
        <v>62.3</v>
      </c>
      <c r="O74" s="9">
        <v>0</v>
      </c>
      <c r="P74" s="9">
        <f t="shared" si="166"/>
        <v>94.694915254237287</v>
      </c>
      <c r="Q74" s="12">
        <v>9.4</v>
      </c>
      <c r="R74" s="9">
        <v>22.99</v>
      </c>
      <c r="S74" s="9">
        <v>62.3</v>
      </c>
      <c r="T74" s="9">
        <v>0</v>
      </c>
      <c r="U74" s="9">
        <v>0</v>
      </c>
      <c r="V74" s="9">
        <v>0</v>
      </c>
      <c r="W74" s="9">
        <v>0</v>
      </c>
      <c r="X74" s="9">
        <f>AC74+AE74+AG74+AI74+AK74</f>
        <v>94.694915254237287</v>
      </c>
      <c r="Y74" s="9">
        <v>0</v>
      </c>
      <c r="Z74" s="9">
        <f t="shared" si="168"/>
        <v>94.694915254237287</v>
      </c>
      <c r="AA74" s="9">
        <v>0</v>
      </c>
      <c r="AB74" s="12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94.694915254237287</v>
      </c>
      <c r="AL74" s="11">
        <v>94.694915254237287</v>
      </c>
      <c r="AM74" s="11">
        <f t="shared" si="19"/>
        <v>94.694915254237287</v>
      </c>
      <c r="AN74" s="11">
        <f t="shared" si="19"/>
        <v>94.694915254237287</v>
      </c>
      <c r="AO74" s="32" t="s">
        <v>264</v>
      </c>
    </row>
    <row r="75" spans="1:41" ht="44.25" customHeight="1" x14ac:dyDescent="0.25">
      <c r="A75" s="37" t="s">
        <v>142</v>
      </c>
      <c r="B75" s="38" t="s">
        <v>143</v>
      </c>
      <c r="C75" s="28" t="s">
        <v>37</v>
      </c>
      <c r="D75" s="30" t="s">
        <v>285</v>
      </c>
      <c r="E75" s="31" t="s">
        <v>285</v>
      </c>
      <c r="F75" s="31" t="s">
        <v>285</v>
      </c>
      <c r="G75" s="31" t="s">
        <v>285</v>
      </c>
      <c r="H75" s="13">
        <v>0</v>
      </c>
      <c r="I75" s="13">
        <v>0</v>
      </c>
      <c r="J75" s="13">
        <v>0</v>
      </c>
      <c r="K75" s="13">
        <f>L75+M75+N75+O75</f>
        <v>0</v>
      </c>
      <c r="L75" s="13">
        <v>0</v>
      </c>
      <c r="M75" s="13">
        <v>0</v>
      </c>
      <c r="N75" s="13">
        <v>0</v>
      </c>
      <c r="O75" s="13">
        <v>0</v>
      </c>
      <c r="P75" s="13">
        <f>Q75+R75+S75+T75</f>
        <v>0</v>
      </c>
      <c r="Q75" s="13">
        <v>0</v>
      </c>
      <c r="R75" s="13">
        <v>0</v>
      </c>
      <c r="S75" s="13">
        <v>0</v>
      </c>
      <c r="T75" s="13">
        <v>0</v>
      </c>
      <c r="U75" s="13">
        <f t="shared" ref="U75:AB109" si="170">J75</f>
        <v>0</v>
      </c>
      <c r="V75" s="13">
        <f t="shared" si="170"/>
        <v>0</v>
      </c>
      <c r="W75" s="13">
        <f t="shared" si="170"/>
        <v>0</v>
      </c>
      <c r="X75" s="13">
        <f t="shared" si="170"/>
        <v>0</v>
      </c>
      <c r="Y75" s="13">
        <f t="shared" si="170"/>
        <v>0</v>
      </c>
      <c r="Z75" s="13">
        <f t="shared" si="170"/>
        <v>0</v>
      </c>
      <c r="AA75" s="13">
        <v>0</v>
      </c>
      <c r="AB75" s="13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0">
        <f t="shared" si="19"/>
        <v>0</v>
      </c>
      <c r="AN75" s="10">
        <f t="shared" si="19"/>
        <v>0</v>
      </c>
      <c r="AO75" s="32" t="s">
        <v>264</v>
      </c>
    </row>
    <row r="76" spans="1:41" ht="44.25" customHeight="1" x14ac:dyDescent="0.25">
      <c r="A76" s="37" t="s">
        <v>144</v>
      </c>
      <c r="B76" s="38" t="s">
        <v>145</v>
      </c>
      <c r="C76" s="28" t="s">
        <v>37</v>
      </c>
      <c r="D76" s="30" t="s">
        <v>285</v>
      </c>
      <c r="E76" s="31" t="s">
        <v>285</v>
      </c>
      <c r="F76" s="31" t="s">
        <v>285</v>
      </c>
      <c r="G76" s="31" t="s">
        <v>285</v>
      </c>
      <c r="H76" s="13">
        <f>H77+H79+H81</f>
        <v>0</v>
      </c>
      <c r="I76" s="13">
        <f>I77+I79+I81</f>
        <v>0</v>
      </c>
      <c r="J76" s="13">
        <f>J77+J79+J81</f>
        <v>0</v>
      </c>
      <c r="K76" s="13">
        <f>L76+M76+N76+O76</f>
        <v>39.526779661016946</v>
      </c>
      <c r="L76" s="13">
        <f>L77+L79+L81</f>
        <v>0</v>
      </c>
      <c r="M76" s="13">
        <f t="shared" ref="M76:O76" si="171">M77+M79+M81</f>
        <v>19.246779661016944</v>
      </c>
      <c r="N76" s="13">
        <f t="shared" si="171"/>
        <v>20.28</v>
      </c>
      <c r="O76" s="13">
        <f t="shared" si="171"/>
        <v>0</v>
      </c>
      <c r="P76" s="13">
        <f>Q76+R76+S76+T76</f>
        <v>39.534915254237283</v>
      </c>
      <c r="Q76" s="13">
        <f>Q77+Q79+Q81</f>
        <v>0</v>
      </c>
      <c r="R76" s="13">
        <f t="shared" ref="R76:U76" si="172">R77+R79+R81</f>
        <v>19.254915254237282</v>
      </c>
      <c r="S76" s="13">
        <f t="shared" si="172"/>
        <v>20.28</v>
      </c>
      <c r="T76" s="13">
        <f t="shared" si="172"/>
        <v>0</v>
      </c>
      <c r="U76" s="13">
        <f t="shared" si="172"/>
        <v>0</v>
      </c>
      <c r="V76" s="13">
        <f t="shared" ref="V76:X76" si="173">V77+V79+V81</f>
        <v>0</v>
      </c>
      <c r="W76" s="13">
        <f t="shared" ref="W76" si="174">W77+W79+W81</f>
        <v>0</v>
      </c>
      <c r="X76" s="13">
        <f t="shared" si="173"/>
        <v>39.525423728813557</v>
      </c>
      <c r="Y76" s="13">
        <f t="shared" ref="Y76:Z76" si="175">Y77+Y79+Y81</f>
        <v>0</v>
      </c>
      <c r="Z76" s="13">
        <f t="shared" si="175"/>
        <v>39.533464406779657</v>
      </c>
      <c r="AA76" s="13">
        <f t="shared" ref="AA76:AB76" si="176">AA77+AA79+AA81</f>
        <v>0</v>
      </c>
      <c r="AB76" s="13">
        <f t="shared" si="176"/>
        <v>0</v>
      </c>
      <c r="AC76" s="10">
        <f t="shared" ref="AC76:AL76" si="177">AC77+AC79</f>
        <v>8.5338983050847457</v>
      </c>
      <c r="AD76" s="10">
        <f t="shared" si="177"/>
        <v>8.5416000000000007</v>
      </c>
      <c r="AE76" s="10">
        <f t="shared" si="177"/>
        <v>8.279661016949154</v>
      </c>
      <c r="AF76" s="10">
        <f t="shared" si="177"/>
        <v>8.2799999999999994</v>
      </c>
      <c r="AG76" s="10">
        <f t="shared" si="177"/>
        <v>9.4152542372881367</v>
      </c>
      <c r="AH76" s="10">
        <f t="shared" si="177"/>
        <v>9.4152542372881367</v>
      </c>
      <c r="AI76" s="10">
        <f t="shared" si="177"/>
        <v>5.3305084745762716</v>
      </c>
      <c r="AJ76" s="10">
        <f t="shared" si="177"/>
        <v>5.3305084745762716</v>
      </c>
      <c r="AK76" s="10">
        <f t="shared" si="177"/>
        <v>7.9661016949152552</v>
      </c>
      <c r="AL76" s="10">
        <f t="shared" si="177"/>
        <v>7.9661016949152552</v>
      </c>
      <c r="AM76" s="10">
        <f t="shared" si="19"/>
        <v>39.525423728813557</v>
      </c>
      <c r="AN76" s="10">
        <f t="shared" si="19"/>
        <v>39.533464406779657</v>
      </c>
      <c r="AO76" s="32" t="s">
        <v>264</v>
      </c>
    </row>
    <row r="77" spans="1:41" ht="47.25" customHeight="1" x14ac:dyDescent="0.25">
      <c r="A77" s="37" t="s">
        <v>146</v>
      </c>
      <c r="B77" s="38" t="s">
        <v>147</v>
      </c>
      <c r="C77" s="28" t="s">
        <v>37</v>
      </c>
      <c r="D77" s="30" t="s">
        <v>285</v>
      </c>
      <c r="E77" s="31" t="s">
        <v>285</v>
      </c>
      <c r="F77" s="31" t="s">
        <v>285</v>
      </c>
      <c r="G77" s="31" t="s">
        <v>285</v>
      </c>
      <c r="H77" s="13">
        <f>H78</f>
        <v>0</v>
      </c>
      <c r="I77" s="13">
        <f>I78</f>
        <v>0</v>
      </c>
      <c r="J77" s="13">
        <f>J78</f>
        <v>0</v>
      </c>
      <c r="K77" s="13">
        <f>L77+M77+N77+O77</f>
        <v>32.906779661016948</v>
      </c>
      <c r="L77" s="13">
        <f>L78</f>
        <v>0</v>
      </c>
      <c r="M77" s="13">
        <f>M78</f>
        <v>17.026779661016946</v>
      </c>
      <c r="N77" s="13">
        <v>15.88</v>
      </c>
      <c r="O77" s="13">
        <f>O78</f>
        <v>0</v>
      </c>
      <c r="P77" s="13">
        <f>Q77+R77+S77+T77</f>
        <v>32.914915254237286</v>
      </c>
      <c r="Q77" s="13">
        <f>Q78</f>
        <v>0</v>
      </c>
      <c r="R77" s="13">
        <f>R78</f>
        <v>17.034915254237283</v>
      </c>
      <c r="S77" s="13">
        <v>15.88</v>
      </c>
      <c r="T77" s="13">
        <f t="shared" ref="T77:AL77" si="178">T78</f>
        <v>0</v>
      </c>
      <c r="U77" s="13">
        <f t="shared" si="178"/>
        <v>0</v>
      </c>
      <c r="V77" s="13">
        <f t="shared" si="178"/>
        <v>0</v>
      </c>
      <c r="W77" s="13">
        <f t="shared" si="178"/>
        <v>0</v>
      </c>
      <c r="X77" s="13">
        <f t="shared" si="178"/>
        <v>32.906779661016948</v>
      </c>
      <c r="Y77" s="13">
        <f t="shared" si="178"/>
        <v>0</v>
      </c>
      <c r="Z77" s="13">
        <f t="shared" si="178"/>
        <v>32.914915254237286</v>
      </c>
      <c r="AA77" s="13">
        <f t="shared" si="178"/>
        <v>0</v>
      </c>
      <c r="AB77" s="13">
        <f t="shared" si="178"/>
        <v>0</v>
      </c>
      <c r="AC77" s="10">
        <f t="shared" si="178"/>
        <v>8.5338983050847457</v>
      </c>
      <c r="AD77" s="10">
        <f t="shared" si="178"/>
        <v>5.44</v>
      </c>
      <c r="AE77" s="10">
        <f t="shared" si="178"/>
        <v>5.1779661016949161</v>
      </c>
      <c r="AF77" s="10">
        <f t="shared" si="178"/>
        <v>8.2799999999999994</v>
      </c>
      <c r="AG77" s="10">
        <f t="shared" si="178"/>
        <v>5.898305084745763</v>
      </c>
      <c r="AH77" s="10">
        <f t="shared" si="178"/>
        <v>5.898305084745763</v>
      </c>
      <c r="AI77" s="10">
        <f t="shared" si="178"/>
        <v>5.3305084745762716</v>
      </c>
      <c r="AJ77" s="10">
        <f t="shared" si="178"/>
        <v>5.3305084745762716</v>
      </c>
      <c r="AK77" s="10">
        <f t="shared" si="178"/>
        <v>7.9661016949152552</v>
      </c>
      <c r="AL77" s="10">
        <f t="shared" si="178"/>
        <v>7.9661016949152552</v>
      </c>
      <c r="AM77" s="10">
        <f t="shared" si="19"/>
        <v>32.906779661016948</v>
      </c>
      <c r="AN77" s="10">
        <f t="shared" si="19"/>
        <v>32.914915254237286</v>
      </c>
      <c r="AO77" s="32" t="s">
        <v>264</v>
      </c>
    </row>
    <row r="78" spans="1:41" ht="34.5" customHeight="1" x14ac:dyDescent="0.25">
      <c r="A78" s="42" t="s">
        <v>148</v>
      </c>
      <c r="B78" s="27" t="s">
        <v>149</v>
      </c>
      <c r="C78" s="29" t="s">
        <v>150</v>
      </c>
      <c r="D78" s="33" t="s">
        <v>263</v>
      </c>
      <c r="E78" s="34">
        <v>2018</v>
      </c>
      <c r="F78" s="34">
        <v>2022</v>
      </c>
      <c r="G78" s="34">
        <v>2022</v>
      </c>
      <c r="H78" s="9">
        <v>0</v>
      </c>
      <c r="I78" s="12">
        <v>0</v>
      </c>
      <c r="J78" s="9">
        <v>0</v>
      </c>
      <c r="K78" s="9">
        <f>J78+X78</f>
        <v>32.906779661016948</v>
      </c>
      <c r="L78" s="9">
        <v>0</v>
      </c>
      <c r="M78" s="9">
        <f t="shared" si="138"/>
        <v>17.026779661016946</v>
      </c>
      <c r="N78" s="9">
        <v>15.88</v>
      </c>
      <c r="O78" s="9">
        <v>0</v>
      </c>
      <c r="P78" s="9">
        <f t="shared" ref="P78" si="179">J78+Z78</f>
        <v>32.914915254237286</v>
      </c>
      <c r="Q78" s="9">
        <v>0</v>
      </c>
      <c r="R78" s="9">
        <f t="shared" ref="R78" si="180">P78-S78</f>
        <v>17.034915254237283</v>
      </c>
      <c r="S78" s="9">
        <v>15.88</v>
      </c>
      <c r="T78" s="9">
        <v>0</v>
      </c>
      <c r="U78" s="9">
        <v>0</v>
      </c>
      <c r="V78" s="9">
        <v>0</v>
      </c>
      <c r="W78" s="9">
        <v>0</v>
      </c>
      <c r="X78" s="9">
        <f>AC78+AE78+AG78+AI78+AK78</f>
        <v>32.906779661016948</v>
      </c>
      <c r="Y78" s="9">
        <v>0</v>
      </c>
      <c r="Z78" s="9">
        <f>AD78+AF78+AH78+AJ78+AL78</f>
        <v>32.914915254237286</v>
      </c>
      <c r="AA78" s="9">
        <v>0</v>
      </c>
      <c r="AB78" s="12">
        <v>0</v>
      </c>
      <c r="AC78" s="11">
        <v>8.5338983050847457</v>
      </c>
      <c r="AD78" s="11">
        <v>5.44</v>
      </c>
      <c r="AE78" s="11">
        <v>5.1779661016949161</v>
      </c>
      <c r="AF78" s="11">
        <v>8.2799999999999994</v>
      </c>
      <c r="AG78" s="11">
        <v>5.898305084745763</v>
      </c>
      <c r="AH78" s="11">
        <v>5.898305084745763</v>
      </c>
      <c r="AI78" s="11">
        <v>5.3305084745762716</v>
      </c>
      <c r="AJ78" s="11">
        <v>5.3305084745762716</v>
      </c>
      <c r="AK78" s="11">
        <v>7.9661016949152552</v>
      </c>
      <c r="AL78" s="11">
        <v>7.9661016949152552</v>
      </c>
      <c r="AM78" s="11">
        <f t="shared" si="19"/>
        <v>32.906779661016948</v>
      </c>
      <c r="AN78" s="11">
        <f t="shared" si="19"/>
        <v>32.914915254237286</v>
      </c>
      <c r="AO78" s="32" t="s">
        <v>264</v>
      </c>
    </row>
    <row r="79" spans="1:41" ht="45" customHeight="1" x14ac:dyDescent="0.25">
      <c r="A79" s="37" t="s">
        <v>151</v>
      </c>
      <c r="B79" s="38" t="s">
        <v>152</v>
      </c>
      <c r="C79" s="28" t="s">
        <v>37</v>
      </c>
      <c r="D79" s="30" t="s">
        <v>285</v>
      </c>
      <c r="E79" s="31" t="s">
        <v>285</v>
      </c>
      <c r="F79" s="31" t="s">
        <v>285</v>
      </c>
      <c r="G79" s="31" t="s">
        <v>285</v>
      </c>
      <c r="H79" s="13">
        <f>H80</f>
        <v>0</v>
      </c>
      <c r="I79" s="13">
        <f>I80</f>
        <v>0</v>
      </c>
      <c r="J79" s="13">
        <f>J80</f>
        <v>0</v>
      </c>
      <c r="K79" s="13">
        <f>L79+M79+N79+O79</f>
        <v>6.620000000000001</v>
      </c>
      <c r="L79" s="13">
        <f>L80</f>
        <v>0</v>
      </c>
      <c r="M79" s="13">
        <f>M80</f>
        <v>2.2200000000000002</v>
      </c>
      <c r="N79" s="13">
        <f>N80</f>
        <v>4.4000000000000004</v>
      </c>
      <c r="O79" s="13">
        <f>O80</f>
        <v>0</v>
      </c>
      <c r="P79" s="13">
        <f>Q79+R79+S79+T79</f>
        <v>6.620000000000001</v>
      </c>
      <c r="Q79" s="13">
        <f t="shared" ref="Q79:AB79" si="181">Q80</f>
        <v>0</v>
      </c>
      <c r="R79" s="13">
        <f t="shared" si="181"/>
        <v>2.2200000000000002</v>
      </c>
      <c r="S79" s="13">
        <f t="shared" si="181"/>
        <v>4.4000000000000004</v>
      </c>
      <c r="T79" s="13">
        <f t="shared" si="181"/>
        <v>0</v>
      </c>
      <c r="U79" s="13">
        <f t="shared" si="181"/>
        <v>0</v>
      </c>
      <c r="V79" s="13">
        <f t="shared" si="181"/>
        <v>0</v>
      </c>
      <c r="W79" s="13">
        <f t="shared" si="181"/>
        <v>0</v>
      </c>
      <c r="X79" s="13">
        <f t="shared" si="181"/>
        <v>6.6186440677966107</v>
      </c>
      <c r="Y79" s="13">
        <f t="shared" si="181"/>
        <v>0</v>
      </c>
      <c r="Z79" s="13">
        <f t="shared" si="181"/>
        <v>6.6185491525423732</v>
      </c>
      <c r="AA79" s="13">
        <f t="shared" si="181"/>
        <v>0</v>
      </c>
      <c r="AB79" s="13">
        <f t="shared" si="181"/>
        <v>0</v>
      </c>
      <c r="AC79" s="10">
        <v>0</v>
      </c>
      <c r="AD79" s="10">
        <f>AD80</f>
        <v>3.1015999999999999</v>
      </c>
      <c r="AE79" s="10">
        <f t="shared" ref="AE79:AL79" si="182">AE80</f>
        <v>3.1016949152542375</v>
      </c>
      <c r="AF79" s="10">
        <f t="shared" si="182"/>
        <v>0</v>
      </c>
      <c r="AG79" s="10">
        <f t="shared" si="182"/>
        <v>3.5169491525423733</v>
      </c>
      <c r="AH79" s="10">
        <f t="shared" si="182"/>
        <v>3.5169491525423733</v>
      </c>
      <c r="AI79" s="10">
        <f t="shared" si="182"/>
        <v>0</v>
      </c>
      <c r="AJ79" s="10">
        <f t="shared" si="182"/>
        <v>0</v>
      </c>
      <c r="AK79" s="10">
        <f t="shared" si="182"/>
        <v>0</v>
      </c>
      <c r="AL79" s="10">
        <f t="shared" si="182"/>
        <v>0</v>
      </c>
      <c r="AM79" s="10">
        <f t="shared" si="19"/>
        <v>6.6186440677966107</v>
      </c>
      <c r="AN79" s="10">
        <f t="shared" si="19"/>
        <v>6.6185491525423732</v>
      </c>
      <c r="AO79" s="32" t="s">
        <v>264</v>
      </c>
    </row>
    <row r="80" spans="1:41" ht="41.25" customHeight="1" x14ac:dyDescent="0.25">
      <c r="A80" s="42" t="s">
        <v>153</v>
      </c>
      <c r="B80" s="27" t="s">
        <v>154</v>
      </c>
      <c r="C80" s="29" t="s">
        <v>155</v>
      </c>
      <c r="D80" s="33" t="s">
        <v>263</v>
      </c>
      <c r="E80" s="34">
        <v>2018</v>
      </c>
      <c r="F80" s="34">
        <v>2020</v>
      </c>
      <c r="G80" s="34">
        <v>2020</v>
      </c>
      <c r="H80" s="9">
        <v>0</v>
      </c>
      <c r="I80" s="12">
        <v>0</v>
      </c>
      <c r="J80" s="9">
        <v>0</v>
      </c>
      <c r="K80" s="9">
        <f>J80+X80</f>
        <v>6.6186440677966107</v>
      </c>
      <c r="L80" s="9">
        <v>0</v>
      </c>
      <c r="M80" s="9">
        <v>2.2200000000000002</v>
      </c>
      <c r="N80" s="9">
        <v>4.4000000000000004</v>
      </c>
      <c r="O80" s="9">
        <v>0</v>
      </c>
      <c r="P80" s="9">
        <f t="shared" ref="P80" si="183">J80+Z80</f>
        <v>6.6185491525423732</v>
      </c>
      <c r="Q80" s="9">
        <v>0</v>
      </c>
      <c r="R80" s="9">
        <v>2.2200000000000002</v>
      </c>
      <c r="S80" s="9">
        <v>4.4000000000000004</v>
      </c>
      <c r="T80" s="9">
        <v>0</v>
      </c>
      <c r="U80" s="9">
        <v>0</v>
      </c>
      <c r="V80" s="9">
        <v>0</v>
      </c>
      <c r="W80" s="9">
        <v>0</v>
      </c>
      <c r="X80" s="9">
        <f>AC80+AE80+AG80+AI80+AK80</f>
        <v>6.6186440677966107</v>
      </c>
      <c r="Y80" s="9">
        <v>0</v>
      </c>
      <c r="Z80" s="9">
        <f>AD80+AF80+AH80+AJ80+AL80</f>
        <v>6.6185491525423732</v>
      </c>
      <c r="AA80" s="9">
        <v>0</v>
      </c>
      <c r="AB80" s="12">
        <v>0</v>
      </c>
      <c r="AC80" s="11">
        <v>0</v>
      </c>
      <c r="AD80" s="11">
        <v>3.1015999999999999</v>
      </c>
      <c r="AE80" s="11">
        <v>3.1016949152542375</v>
      </c>
      <c r="AF80" s="11">
        <v>0</v>
      </c>
      <c r="AG80" s="11">
        <v>3.5169491525423733</v>
      </c>
      <c r="AH80" s="11">
        <v>3.5169491525423733</v>
      </c>
      <c r="AI80" s="11">
        <v>0</v>
      </c>
      <c r="AJ80" s="11">
        <v>0</v>
      </c>
      <c r="AK80" s="11">
        <v>0</v>
      </c>
      <c r="AL80" s="11">
        <v>0</v>
      </c>
      <c r="AM80" s="11">
        <f t="shared" si="19"/>
        <v>6.6186440677966107</v>
      </c>
      <c r="AN80" s="11">
        <f t="shared" si="19"/>
        <v>6.6185491525423732</v>
      </c>
      <c r="AO80" s="32" t="s">
        <v>264</v>
      </c>
    </row>
    <row r="81" spans="1:41" ht="33.75" customHeight="1" x14ac:dyDescent="0.25">
      <c r="A81" s="37" t="s">
        <v>156</v>
      </c>
      <c r="B81" s="38" t="s">
        <v>157</v>
      </c>
      <c r="C81" s="28" t="s">
        <v>37</v>
      </c>
      <c r="D81" s="30" t="s">
        <v>285</v>
      </c>
      <c r="E81" s="31" t="s">
        <v>285</v>
      </c>
      <c r="F81" s="31" t="s">
        <v>285</v>
      </c>
      <c r="G81" s="31" t="s">
        <v>285</v>
      </c>
      <c r="H81" s="13">
        <v>0</v>
      </c>
      <c r="I81" s="13">
        <v>0</v>
      </c>
      <c r="J81" s="13">
        <v>0</v>
      </c>
      <c r="K81" s="13">
        <f>L81+M81+N81+O81</f>
        <v>0</v>
      </c>
      <c r="L81" s="13">
        <v>0</v>
      </c>
      <c r="M81" s="13">
        <v>0</v>
      </c>
      <c r="N81" s="13">
        <v>0</v>
      </c>
      <c r="O81" s="13">
        <v>0</v>
      </c>
      <c r="P81" s="13">
        <f>Q81+R81+S81+T81</f>
        <v>0</v>
      </c>
      <c r="Q81" s="13">
        <v>0</v>
      </c>
      <c r="R81" s="13">
        <v>0</v>
      </c>
      <c r="S81" s="13">
        <v>0</v>
      </c>
      <c r="T81" s="13">
        <v>0</v>
      </c>
      <c r="U81" s="13">
        <f t="shared" si="170"/>
        <v>0</v>
      </c>
      <c r="V81" s="13">
        <f t="shared" si="170"/>
        <v>0</v>
      </c>
      <c r="W81" s="13">
        <f t="shared" si="170"/>
        <v>0</v>
      </c>
      <c r="X81" s="13">
        <f t="shared" si="170"/>
        <v>0</v>
      </c>
      <c r="Y81" s="13">
        <f t="shared" si="170"/>
        <v>0</v>
      </c>
      <c r="Z81" s="13">
        <f t="shared" si="170"/>
        <v>0</v>
      </c>
      <c r="AA81" s="13">
        <v>0</v>
      </c>
      <c r="AB81" s="13">
        <f t="shared" si="170"/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0">
        <f t="shared" si="19"/>
        <v>0</v>
      </c>
      <c r="AN81" s="10">
        <f t="shared" si="19"/>
        <v>0</v>
      </c>
      <c r="AO81" s="32" t="s">
        <v>264</v>
      </c>
    </row>
    <row r="82" spans="1:41" ht="52.5" customHeight="1" x14ac:dyDescent="0.25">
      <c r="A82" s="37" t="s">
        <v>158</v>
      </c>
      <c r="B82" s="38" t="s">
        <v>159</v>
      </c>
      <c r="C82" s="28" t="s">
        <v>37</v>
      </c>
      <c r="D82" s="30" t="s">
        <v>285</v>
      </c>
      <c r="E82" s="31" t="s">
        <v>285</v>
      </c>
      <c r="F82" s="31" t="s">
        <v>285</v>
      </c>
      <c r="G82" s="31" t="s">
        <v>285</v>
      </c>
      <c r="H82" s="13">
        <v>0</v>
      </c>
      <c r="I82" s="13">
        <v>0</v>
      </c>
      <c r="J82" s="13">
        <v>0</v>
      </c>
      <c r="K82" s="13">
        <f>L82+M82+N82+O82</f>
        <v>0</v>
      </c>
      <c r="L82" s="13">
        <v>0</v>
      </c>
      <c r="M82" s="13">
        <v>0</v>
      </c>
      <c r="N82" s="13">
        <v>0</v>
      </c>
      <c r="O82" s="13">
        <v>0</v>
      </c>
      <c r="P82" s="13">
        <f>Q82+R82+S82+T82</f>
        <v>0</v>
      </c>
      <c r="Q82" s="13">
        <v>0</v>
      </c>
      <c r="R82" s="13">
        <v>0</v>
      </c>
      <c r="S82" s="13">
        <v>0</v>
      </c>
      <c r="T82" s="13">
        <v>0</v>
      </c>
      <c r="U82" s="13">
        <f t="shared" si="170"/>
        <v>0</v>
      </c>
      <c r="V82" s="13">
        <f t="shared" si="170"/>
        <v>0</v>
      </c>
      <c r="W82" s="13">
        <f t="shared" si="170"/>
        <v>0</v>
      </c>
      <c r="X82" s="13">
        <f t="shared" si="170"/>
        <v>0</v>
      </c>
      <c r="Y82" s="13">
        <f t="shared" si="170"/>
        <v>0</v>
      </c>
      <c r="Z82" s="13">
        <f t="shared" si="170"/>
        <v>0</v>
      </c>
      <c r="AA82" s="13">
        <v>0</v>
      </c>
      <c r="AB82" s="13">
        <f t="shared" si="170"/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0">
        <f t="shared" si="19"/>
        <v>0</v>
      </c>
      <c r="AN82" s="10">
        <f t="shared" si="19"/>
        <v>0</v>
      </c>
      <c r="AO82" s="32" t="s">
        <v>264</v>
      </c>
    </row>
    <row r="83" spans="1:41" ht="62.25" customHeight="1" x14ac:dyDescent="0.25">
      <c r="A83" s="37" t="s">
        <v>160</v>
      </c>
      <c r="B83" s="38" t="s">
        <v>161</v>
      </c>
      <c r="C83" s="28" t="s">
        <v>37</v>
      </c>
      <c r="D83" s="30" t="s">
        <v>285</v>
      </c>
      <c r="E83" s="31" t="s">
        <v>285</v>
      </c>
      <c r="F83" s="31" t="s">
        <v>285</v>
      </c>
      <c r="G83" s="31" t="s">
        <v>285</v>
      </c>
      <c r="H83" s="13">
        <f>H84+H89</f>
        <v>0</v>
      </c>
      <c r="I83" s="13">
        <f>I84+I89</f>
        <v>0</v>
      </c>
      <c r="J83" s="13">
        <f>J84+J89</f>
        <v>0</v>
      </c>
      <c r="K83" s="13">
        <f>L83+M83+N83+O83</f>
        <v>43.064203389830503</v>
      </c>
      <c r="L83" s="13">
        <f>L84+L89</f>
        <v>3.7</v>
      </c>
      <c r="M83" s="13">
        <f t="shared" ref="M83:O83" si="184">M84+M89</f>
        <v>22.844203389830504</v>
      </c>
      <c r="N83" s="13">
        <f t="shared" si="184"/>
        <v>16.52</v>
      </c>
      <c r="O83" s="13">
        <f t="shared" si="184"/>
        <v>0</v>
      </c>
      <c r="P83" s="13">
        <f>Q83+R83+S83+T83</f>
        <v>43.05820338983051</v>
      </c>
      <c r="Q83" s="13">
        <f>Q84+Q89</f>
        <v>3.7</v>
      </c>
      <c r="R83" s="13">
        <f t="shared" ref="R83:U83" si="185">R84+R89</f>
        <v>22.838203389830511</v>
      </c>
      <c r="S83" s="13">
        <f t="shared" si="185"/>
        <v>16.52</v>
      </c>
      <c r="T83" s="13">
        <f t="shared" si="185"/>
        <v>0</v>
      </c>
      <c r="U83" s="13">
        <f t="shared" si="185"/>
        <v>0</v>
      </c>
      <c r="V83" s="13">
        <f t="shared" ref="V83:X83" si="186">V84+V89</f>
        <v>0</v>
      </c>
      <c r="W83" s="13">
        <f t="shared" ref="W83" si="187">W84+W89</f>
        <v>0</v>
      </c>
      <c r="X83" s="13">
        <f t="shared" si="186"/>
        <v>43.067593220338978</v>
      </c>
      <c r="Y83" s="13">
        <f t="shared" ref="Y83:Z83" si="188">Y84+Y89</f>
        <v>0</v>
      </c>
      <c r="Z83" s="13">
        <f t="shared" si="188"/>
        <v>43.061593220338985</v>
      </c>
      <c r="AA83" s="13">
        <f t="shared" ref="AA83:AB83" si="189">AA84+AA89</f>
        <v>0</v>
      </c>
      <c r="AB83" s="13">
        <f t="shared" si="189"/>
        <v>0</v>
      </c>
      <c r="AC83" s="10">
        <f t="shared" ref="AC83:AD83" si="190">+AC84+AC89</f>
        <v>25.279457627118642</v>
      </c>
      <c r="AD83" s="10">
        <f t="shared" si="190"/>
        <v>17.033457627118644</v>
      </c>
      <c r="AE83" s="10">
        <f t="shared" ref="AE83:AF83" si="191">+AE84+AE89</f>
        <v>6.101694915254237</v>
      </c>
      <c r="AF83" s="10">
        <f t="shared" si="191"/>
        <v>14.341694915254237</v>
      </c>
      <c r="AG83" s="10">
        <f t="shared" ref="AG83:AH83" si="192">+AG84+AG89</f>
        <v>5.7118644067796609</v>
      </c>
      <c r="AH83" s="10">
        <f t="shared" si="192"/>
        <v>5.7118644067796609</v>
      </c>
      <c r="AI83" s="10">
        <f t="shared" ref="AI83:AJ83" si="193">+AI84+AI89</f>
        <v>5.9745762711864412</v>
      </c>
      <c r="AJ83" s="10">
        <f t="shared" si="193"/>
        <v>5.9745762711864412</v>
      </c>
      <c r="AK83" s="10">
        <f t="shared" ref="AK83:AL83" si="194">+AK84+AK89</f>
        <v>0</v>
      </c>
      <c r="AL83" s="10">
        <f t="shared" si="194"/>
        <v>0</v>
      </c>
      <c r="AM83" s="10">
        <f t="shared" ref="AM83:AN125" si="195">AC83+AE83+AG83+AI83+AK83</f>
        <v>43.067593220338985</v>
      </c>
      <c r="AN83" s="10">
        <f t="shared" si="195"/>
        <v>43.061593220338985</v>
      </c>
      <c r="AO83" s="32" t="s">
        <v>264</v>
      </c>
    </row>
    <row r="84" spans="1:41" ht="37.5" customHeight="1" x14ac:dyDescent="0.25">
      <c r="A84" s="37" t="s">
        <v>162</v>
      </c>
      <c r="B84" s="38" t="s">
        <v>163</v>
      </c>
      <c r="C84" s="28" t="s">
        <v>37</v>
      </c>
      <c r="D84" s="30" t="s">
        <v>285</v>
      </c>
      <c r="E84" s="31" t="s">
        <v>285</v>
      </c>
      <c r="F84" s="31" t="s">
        <v>285</v>
      </c>
      <c r="G84" s="31" t="s">
        <v>285</v>
      </c>
      <c r="H84" s="13">
        <f>H85+H86+H87+H88</f>
        <v>0</v>
      </c>
      <c r="I84" s="13">
        <f>I85+I86+I87+I88</f>
        <v>0</v>
      </c>
      <c r="J84" s="13">
        <f>J85+J86+J87+J88</f>
        <v>0</v>
      </c>
      <c r="K84" s="13">
        <f>L84+M84+N84+O84</f>
        <v>8.2711864406779654</v>
      </c>
      <c r="L84" s="13">
        <f>L85+L86+L87+L88</f>
        <v>0</v>
      </c>
      <c r="M84" s="13">
        <f t="shared" ref="M84:O84" si="196">M85+M86+M87+M88</f>
        <v>3.0711864406779661</v>
      </c>
      <c r="N84" s="13">
        <f t="shared" si="196"/>
        <v>5.2</v>
      </c>
      <c r="O84" s="13">
        <f t="shared" si="196"/>
        <v>0</v>
      </c>
      <c r="P84" s="13">
        <f>Q84+R84+S84+T84</f>
        <v>8.2711864406779654</v>
      </c>
      <c r="Q84" s="13">
        <f>Q85+Q86+Q87+Q88</f>
        <v>0</v>
      </c>
      <c r="R84" s="13">
        <f t="shared" ref="R84:U84" si="197">R85+R86+R87+R88</f>
        <v>3.0711864406779661</v>
      </c>
      <c r="S84" s="13">
        <f t="shared" si="197"/>
        <v>5.2</v>
      </c>
      <c r="T84" s="13">
        <f t="shared" si="197"/>
        <v>0</v>
      </c>
      <c r="U84" s="13">
        <f t="shared" si="197"/>
        <v>0</v>
      </c>
      <c r="V84" s="13">
        <f t="shared" ref="V84:X84" si="198">V85+V86+V87+V88</f>
        <v>0</v>
      </c>
      <c r="W84" s="13">
        <f t="shared" ref="W84" si="199">W85+W86+W87+W88</f>
        <v>0</v>
      </c>
      <c r="X84" s="13">
        <f t="shared" si="198"/>
        <v>8.2711864406779654</v>
      </c>
      <c r="Y84" s="13">
        <f t="shared" ref="Y84:Z84" si="200">Y85+Y86+Y87+Y88</f>
        <v>0</v>
      </c>
      <c r="Z84" s="13">
        <f t="shared" si="200"/>
        <v>8.2711864406779654</v>
      </c>
      <c r="AA84" s="13">
        <f t="shared" ref="AA84:AB84" si="201">AA85+AA86+AA87+AA88</f>
        <v>0</v>
      </c>
      <c r="AB84" s="13">
        <f t="shared" si="201"/>
        <v>0</v>
      </c>
      <c r="AC84" s="10">
        <f t="shared" ref="AC84:AD84" si="202">SUM(AC85:AC88)</f>
        <v>1.5084745762711866</v>
      </c>
      <c r="AD84" s="10">
        <f t="shared" si="202"/>
        <v>1.5084745762711866</v>
      </c>
      <c r="AE84" s="10">
        <f t="shared" ref="AE84:AF84" si="203">SUM(AE85:AE88)</f>
        <v>2.2288135593220337</v>
      </c>
      <c r="AF84" s="10">
        <f t="shared" si="203"/>
        <v>2.2288135593220337</v>
      </c>
      <c r="AG84" s="10">
        <f t="shared" ref="AG84:AH84" si="204">SUM(AG85:AG88)</f>
        <v>2.2288135593220337</v>
      </c>
      <c r="AH84" s="10">
        <f t="shared" si="204"/>
        <v>2.2288135593220337</v>
      </c>
      <c r="AI84" s="10">
        <f t="shared" ref="AI84:AJ84" si="205">SUM(AI85:AI88)</f>
        <v>2.3050847457627119</v>
      </c>
      <c r="AJ84" s="10">
        <f t="shared" si="205"/>
        <v>2.3050847457627119</v>
      </c>
      <c r="AK84" s="10">
        <f t="shared" ref="AK84:AL84" si="206">SUM(AK85:AK88)</f>
        <v>0</v>
      </c>
      <c r="AL84" s="10">
        <f t="shared" si="206"/>
        <v>0</v>
      </c>
      <c r="AM84" s="10">
        <f t="shared" si="195"/>
        <v>8.2711864406779654</v>
      </c>
      <c r="AN84" s="10">
        <f t="shared" si="195"/>
        <v>8.2711864406779654</v>
      </c>
      <c r="AO84" s="32" t="s">
        <v>264</v>
      </c>
    </row>
    <row r="85" spans="1:41" ht="30.75" customHeight="1" x14ac:dyDescent="0.25">
      <c r="A85" s="42" t="s">
        <v>164</v>
      </c>
      <c r="B85" s="27" t="s">
        <v>165</v>
      </c>
      <c r="C85" s="29" t="s">
        <v>166</v>
      </c>
      <c r="D85" s="33" t="s">
        <v>263</v>
      </c>
      <c r="E85" s="34">
        <v>2019</v>
      </c>
      <c r="F85" s="34">
        <v>2019</v>
      </c>
      <c r="G85" s="34">
        <v>2019</v>
      </c>
      <c r="H85" s="9">
        <v>0</v>
      </c>
      <c r="I85" s="12">
        <v>0</v>
      </c>
      <c r="J85" s="9">
        <v>0</v>
      </c>
      <c r="K85" s="9">
        <f t="shared" ref="K85:K88" si="207">J85+X85</f>
        <v>2.2288135593220337</v>
      </c>
      <c r="L85" s="9">
        <v>0</v>
      </c>
      <c r="M85" s="9">
        <f t="shared" si="138"/>
        <v>0.99881355932203375</v>
      </c>
      <c r="N85" s="9">
        <v>1.23</v>
      </c>
      <c r="O85" s="9">
        <v>0</v>
      </c>
      <c r="P85" s="9">
        <f t="shared" ref="P85:P88" si="208">J85+Z85</f>
        <v>2.2288135593220337</v>
      </c>
      <c r="Q85" s="9">
        <v>0</v>
      </c>
      <c r="R85" s="9">
        <f t="shared" ref="R85:R88" si="209">P85-S85</f>
        <v>0.99881355932203375</v>
      </c>
      <c r="S85" s="9">
        <v>1.23</v>
      </c>
      <c r="T85" s="9">
        <v>0</v>
      </c>
      <c r="U85" s="9">
        <v>0</v>
      </c>
      <c r="V85" s="9">
        <v>0</v>
      </c>
      <c r="W85" s="9">
        <v>0</v>
      </c>
      <c r="X85" s="9">
        <f t="shared" ref="X85:X88" si="210">AC85+AE85+AG85+AI85+AK85</f>
        <v>2.2288135593220337</v>
      </c>
      <c r="Y85" s="9">
        <v>0</v>
      </c>
      <c r="Z85" s="9">
        <f t="shared" ref="Z85:Z88" si="211">AD85+AF85+AH85+AJ85+AL85</f>
        <v>2.2288135593220337</v>
      </c>
      <c r="AA85" s="9">
        <v>0</v>
      </c>
      <c r="AB85" s="12">
        <v>0</v>
      </c>
      <c r="AC85" s="11">
        <v>0</v>
      </c>
      <c r="AD85" s="11">
        <v>0</v>
      </c>
      <c r="AE85" s="11">
        <v>2.2288135593220337</v>
      </c>
      <c r="AF85" s="11">
        <v>2.2288135593220337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f t="shared" si="195"/>
        <v>2.2288135593220337</v>
      </c>
      <c r="AN85" s="11">
        <f t="shared" si="195"/>
        <v>2.2288135593220337</v>
      </c>
      <c r="AO85" s="32" t="s">
        <v>264</v>
      </c>
    </row>
    <row r="86" spans="1:41" ht="31.5" customHeight="1" x14ac:dyDescent="0.25">
      <c r="A86" s="42" t="s">
        <v>167</v>
      </c>
      <c r="B86" s="27" t="s">
        <v>165</v>
      </c>
      <c r="C86" s="29" t="s">
        <v>168</v>
      </c>
      <c r="D86" s="33" t="s">
        <v>263</v>
      </c>
      <c r="E86" s="34">
        <v>2020</v>
      </c>
      <c r="F86" s="34">
        <v>2020</v>
      </c>
      <c r="G86" s="34">
        <v>2020</v>
      </c>
      <c r="H86" s="9">
        <v>0</v>
      </c>
      <c r="I86" s="12">
        <v>0</v>
      </c>
      <c r="J86" s="9">
        <v>0</v>
      </c>
      <c r="K86" s="9">
        <f t="shared" si="207"/>
        <v>2.2288135593220337</v>
      </c>
      <c r="L86" s="9">
        <v>0</v>
      </c>
      <c r="M86" s="9">
        <f t="shared" si="138"/>
        <v>0.99881355932203375</v>
      </c>
      <c r="N86" s="9">
        <v>1.23</v>
      </c>
      <c r="O86" s="9">
        <v>0</v>
      </c>
      <c r="P86" s="9">
        <f t="shared" si="208"/>
        <v>2.2288135593220337</v>
      </c>
      <c r="Q86" s="9">
        <v>0</v>
      </c>
      <c r="R86" s="9">
        <f t="shared" si="209"/>
        <v>0.99881355932203375</v>
      </c>
      <c r="S86" s="9">
        <v>1.23</v>
      </c>
      <c r="T86" s="9">
        <v>0</v>
      </c>
      <c r="U86" s="9">
        <v>0</v>
      </c>
      <c r="V86" s="9">
        <v>0</v>
      </c>
      <c r="W86" s="9">
        <v>0</v>
      </c>
      <c r="X86" s="9">
        <f t="shared" si="210"/>
        <v>2.2288135593220337</v>
      </c>
      <c r="Y86" s="9">
        <v>0</v>
      </c>
      <c r="Z86" s="9">
        <f t="shared" si="211"/>
        <v>2.2288135593220337</v>
      </c>
      <c r="AA86" s="9">
        <v>0</v>
      </c>
      <c r="AB86" s="12">
        <v>0</v>
      </c>
      <c r="AC86" s="11">
        <v>0</v>
      </c>
      <c r="AD86" s="11">
        <v>0</v>
      </c>
      <c r="AE86" s="11">
        <v>0</v>
      </c>
      <c r="AF86" s="11">
        <v>0</v>
      </c>
      <c r="AG86" s="11">
        <v>2.2288135593220337</v>
      </c>
      <c r="AH86" s="11">
        <v>2.2288135593220337</v>
      </c>
      <c r="AI86" s="11">
        <v>0</v>
      </c>
      <c r="AJ86" s="11">
        <v>0</v>
      </c>
      <c r="AK86" s="11">
        <v>0</v>
      </c>
      <c r="AL86" s="11">
        <v>0</v>
      </c>
      <c r="AM86" s="11">
        <f t="shared" si="195"/>
        <v>2.2288135593220337</v>
      </c>
      <c r="AN86" s="11">
        <f t="shared" si="195"/>
        <v>2.2288135593220337</v>
      </c>
      <c r="AO86" s="32" t="s">
        <v>264</v>
      </c>
    </row>
    <row r="87" spans="1:41" ht="35.25" customHeight="1" x14ac:dyDescent="0.25">
      <c r="A87" s="42" t="s">
        <v>169</v>
      </c>
      <c r="B87" s="27" t="s">
        <v>165</v>
      </c>
      <c r="C87" s="29" t="s">
        <v>170</v>
      </c>
      <c r="D87" s="33" t="s">
        <v>263</v>
      </c>
      <c r="E87" s="34">
        <v>2021</v>
      </c>
      <c r="F87" s="34">
        <v>2021</v>
      </c>
      <c r="G87" s="34">
        <v>2021</v>
      </c>
      <c r="H87" s="9">
        <v>0</v>
      </c>
      <c r="I87" s="12">
        <v>0</v>
      </c>
      <c r="J87" s="9">
        <v>0</v>
      </c>
      <c r="K87" s="9">
        <f t="shared" si="207"/>
        <v>2.3050847457627119</v>
      </c>
      <c r="L87" s="9">
        <v>0</v>
      </c>
      <c r="M87" s="9">
        <f t="shared" si="138"/>
        <v>1.075084745762712</v>
      </c>
      <c r="N87" s="9">
        <v>1.23</v>
      </c>
      <c r="O87" s="9">
        <v>0</v>
      </c>
      <c r="P87" s="9">
        <f t="shared" si="208"/>
        <v>2.3050847457627119</v>
      </c>
      <c r="Q87" s="9">
        <v>0</v>
      </c>
      <c r="R87" s="9">
        <f t="shared" si="209"/>
        <v>1.075084745762712</v>
      </c>
      <c r="S87" s="9">
        <v>1.23</v>
      </c>
      <c r="T87" s="9">
        <v>0</v>
      </c>
      <c r="U87" s="9">
        <v>0</v>
      </c>
      <c r="V87" s="9">
        <v>0</v>
      </c>
      <c r="W87" s="9">
        <v>0</v>
      </c>
      <c r="X87" s="9">
        <f t="shared" si="210"/>
        <v>2.3050847457627119</v>
      </c>
      <c r="Y87" s="9">
        <v>0</v>
      </c>
      <c r="Z87" s="9">
        <f t="shared" si="211"/>
        <v>2.3050847457627119</v>
      </c>
      <c r="AA87" s="9">
        <v>0</v>
      </c>
      <c r="AB87" s="12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v>0</v>
      </c>
      <c r="AH87" s="11">
        <v>0</v>
      </c>
      <c r="AI87" s="11">
        <v>2.3050847457627119</v>
      </c>
      <c r="AJ87" s="11">
        <v>2.3050847457627119</v>
      </c>
      <c r="AK87" s="11">
        <v>0</v>
      </c>
      <c r="AL87" s="11">
        <v>0</v>
      </c>
      <c r="AM87" s="11">
        <f t="shared" si="195"/>
        <v>2.3050847457627119</v>
      </c>
      <c r="AN87" s="11">
        <f t="shared" si="195"/>
        <v>2.3050847457627119</v>
      </c>
      <c r="AO87" s="32" t="s">
        <v>264</v>
      </c>
    </row>
    <row r="88" spans="1:41" ht="36.75" customHeight="1" x14ac:dyDescent="0.25">
      <c r="A88" s="42" t="s">
        <v>171</v>
      </c>
      <c r="B88" s="27" t="s">
        <v>289</v>
      </c>
      <c r="C88" s="29" t="s">
        <v>172</v>
      </c>
      <c r="D88" s="33" t="s">
        <v>284</v>
      </c>
      <c r="E88" s="34">
        <v>2018</v>
      </c>
      <c r="F88" s="34">
        <v>2018</v>
      </c>
      <c r="G88" s="34">
        <v>2018</v>
      </c>
      <c r="H88" s="9">
        <v>0</v>
      </c>
      <c r="I88" s="12">
        <v>0</v>
      </c>
      <c r="J88" s="9">
        <v>0</v>
      </c>
      <c r="K88" s="9">
        <f t="shared" si="207"/>
        <v>1.5084745762711866</v>
      </c>
      <c r="L88" s="9">
        <v>0</v>
      </c>
      <c r="M88" s="9">
        <f t="shared" si="138"/>
        <v>-1.5254237288133687E-3</v>
      </c>
      <c r="N88" s="9">
        <v>1.51</v>
      </c>
      <c r="O88" s="9">
        <v>0</v>
      </c>
      <c r="P88" s="9">
        <f t="shared" si="208"/>
        <v>1.5084745762711866</v>
      </c>
      <c r="Q88" s="9">
        <v>0</v>
      </c>
      <c r="R88" s="9">
        <f t="shared" si="209"/>
        <v>-1.5254237288133687E-3</v>
      </c>
      <c r="S88" s="9">
        <v>1.51</v>
      </c>
      <c r="T88" s="9">
        <v>0</v>
      </c>
      <c r="U88" s="9">
        <v>0</v>
      </c>
      <c r="V88" s="9">
        <v>0</v>
      </c>
      <c r="W88" s="9">
        <v>0</v>
      </c>
      <c r="X88" s="9">
        <f t="shared" si="210"/>
        <v>1.5084745762711866</v>
      </c>
      <c r="Y88" s="9">
        <v>0</v>
      </c>
      <c r="Z88" s="9">
        <f t="shared" si="211"/>
        <v>1.5084745762711866</v>
      </c>
      <c r="AA88" s="9">
        <v>0</v>
      </c>
      <c r="AB88" s="12">
        <v>0</v>
      </c>
      <c r="AC88" s="11">
        <v>1.5084745762711866</v>
      </c>
      <c r="AD88" s="11">
        <v>1.5084745762711866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f t="shared" si="195"/>
        <v>1.5084745762711866</v>
      </c>
      <c r="AN88" s="11">
        <f t="shared" si="195"/>
        <v>1.5084745762711866</v>
      </c>
      <c r="AO88" s="32" t="s">
        <v>264</v>
      </c>
    </row>
    <row r="89" spans="1:41" ht="52.5" customHeight="1" x14ac:dyDescent="0.25">
      <c r="A89" s="42" t="s">
        <v>173</v>
      </c>
      <c r="B89" s="27" t="s">
        <v>174</v>
      </c>
      <c r="C89" s="29" t="s">
        <v>37</v>
      </c>
      <c r="D89" s="33" t="s">
        <v>285</v>
      </c>
      <c r="E89" s="32" t="s">
        <v>285</v>
      </c>
      <c r="F89" s="32" t="s">
        <v>285</v>
      </c>
      <c r="G89" s="32" t="s">
        <v>285</v>
      </c>
      <c r="H89" s="9">
        <f t="shared" ref="H89:J89" si="212">H90+H91+H92+H93+H94+H95+H96</f>
        <v>0</v>
      </c>
      <c r="I89" s="9">
        <f t="shared" si="212"/>
        <v>0</v>
      </c>
      <c r="J89" s="9">
        <f t="shared" si="212"/>
        <v>0</v>
      </c>
      <c r="K89" s="9">
        <f>L89+M89+N89+O89</f>
        <v>34.793016949152538</v>
      </c>
      <c r="L89" s="9">
        <f>L90+L91+L92+L93+L94+L95+L96</f>
        <v>3.7</v>
      </c>
      <c r="M89" s="9">
        <f t="shared" ref="M89:O89" si="213">M90+M91+M92+M93+M94+M95+M96</f>
        <v>19.773016949152538</v>
      </c>
      <c r="N89" s="9">
        <f t="shared" si="213"/>
        <v>11.32</v>
      </c>
      <c r="O89" s="9">
        <f t="shared" si="213"/>
        <v>0</v>
      </c>
      <c r="P89" s="9">
        <f>Q89+R89+S89+T89</f>
        <v>34.787016949152544</v>
      </c>
      <c r="Q89" s="9">
        <f>Q90+Q91+Q92+Q93+Q94+Q95+Q96</f>
        <v>3.7</v>
      </c>
      <c r="R89" s="9">
        <f t="shared" ref="R89:U89" si="214">R90+R91+R92+R93+R94+R95+R96</f>
        <v>19.767016949152545</v>
      </c>
      <c r="S89" s="9">
        <f t="shared" si="214"/>
        <v>11.32</v>
      </c>
      <c r="T89" s="9">
        <f t="shared" si="214"/>
        <v>0</v>
      </c>
      <c r="U89" s="9">
        <f t="shared" si="214"/>
        <v>0</v>
      </c>
      <c r="V89" s="9">
        <f t="shared" ref="V89:X89" si="215">V90+V91+V92+V93+V94+V95+V96</f>
        <v>0</v>
      </c>
      <c r="W89" s="9">
        <f t="shared" ref="W89" si="216">W90+W91+W92+W93+W94+W95+W96</f>
        <v>0</v>
      </c>
      <c r="X89" s="9">
        <f t="shared" si="215"/>
        <v>34.796406779661012</v>
      </c>
      <c r="Y89" s="9">
        <f t="shared" ref="Y89:AB89" si="217">Y90+Y91+Y92+Y93+Y94+Y95+Y96</f>
        <v>0</v>
      </c>
      <c r="Z89" s="9">
        <f t="shared" si="217"/>
        <v>34.790406779661019</v>
      </c>
      <c r="AA89" s="9">
        <f t="shared" si="217"/>
        <v>0</v>
      </c>
      <c r="AB89" s="9">
        <f t="shared" si="217"/>
        <v>0</v>
      </c>
      <c r="AC89" s="11">
        <f>SUM(AC90:AC96)</f>
        <v>23.770983050847455</v>
      </c>
      <c r="AD89" s="11">
        <f>SUM(AD90:AD96)</f>
        <v>15.524983050847457</v>
      </c>
      <c r="AE89" s="11">
        <f t="shared" ref="AE89:AF89" si="218">SUM(AE90:AE96)</f>
        <v>3.8728813559322033</v>
      </c>
      <c r="AF89" s="11">
        <f t="shared" si="218"/>
        <v>12.112881355932204</v>
      </c>
      <c r="AG89" s="11">
        <f t="shared" ref="AG89:AH89" si="219">SUM(AG90:AG96)</f>
        <v>3.4830508474576276</v>
      </c>
      <c r="AH89" s="11">
        <f t="shared" si="219"/>
        <v>3.4830508474576276</v>
      </c>
      <c r="AI89" s="11">
        <f t="shared" ref="AI89:AJ89" si="220">SUM(AI90:AI96)</f>
        <v>3.6694915254237293</v>
      </c>
      <c r="AJ89" s="11">
        <f t="shared" si="220"/>
        <v>3.6694915254237293</v>
      </c>
      <c r="AK89" s="11">
        <f t="shared" ref="AK89:AL89" si="221">SUM(AK90:AK96)</f>
        <v>0</v>
      </c>
      <c r="AL89" s="11">
        <f t="shared" si="221"/>
        <v>0</v>
      </c>
      <c r="AM89" s="11">
        <f t="shared" si="195"/>
        <v>34.796406779661012</v>
      </c>
      <c r="AN89" s="11">
        <f t="shared" si="195"/>
        <v>34.790406779661019</v>
      </c>
      <c r="AO89" s="32" t="s">
        <v>264</v>
      </c>
    </row>
    <row r="90" spans="1:41" ht="67.5" customHeight="1" x14ac:dyDescent="0.25">
      <c r="A90" s="42" t="s">
        <v>175</v>
      </c>
      <c r="B90" s="27" t="s">
        <v>270</v>
      </c>
      <c r="C90" s="29" t="s">
        <v>176</v>
      </c>
      <c r="D90" s="33" t="s">
        <v>263</v>
      </c>
      <c r="E90" s="34">
        <v>2018</v>
      </c>
      <c r="F90" s="34">
        <v>2018</v>
      </c>
      <c r="G90" s="34">
        <v>2019</v>
      </c>
      <c r="H90" s="9">
        <v>0</v>
      </c>
      <c r="I90" s="12">
        <v>0</v>
      </c>
      <c r="J90" s="9">
        <v>0</v>
      </c>
      <c r="K90" s="9">
        <f t="shared" ref="K90:K96" si="222">J90+X90</f>
        <v>18.431999999999999</v>
      </c>
      <c r="L90" s="9">
        <v>0</v>
      </c>
      <c r="M90" s="9">
        <f t="shared" si="138"/>
        <v>18.431999999999999</v>
      </c>
      <c r="N90" s="9">
        <v>0</v>
      </c>
      <c r="O90" s="9">
        <v>0</v>
      </c>
      <c r="P90" s="9">
        <f t="shared" ref="P90:P96" si="223">J90+Z90</f>
        <v>18.426000000000002</v>
      </c>
      <c r="Q90" s="9">
        <v>0</v>
      </c>
      <c r="R90" s="9">
        <f t="shared" ref="R90" si="224">P90-S90</f>
        <v>18.426000000000002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f t="shared" ref="X90:X96" si="225">AC90+AE90+AG90+AI90+AK90</f>
        <v>18.431999999999999</v>
      </c>
      <c r="Y90" s="9">
        <v>0</v>
      </c>
      <c r="Z90" s="9">
        <f t="shared" ref="Z90:Z96" si="226">AD90+AF90+AH90+AJ90+AL90</f>
        <v>18.426000000000002</v>
      </c>
      <c r="AA90" s="9">
        <v>0</v>
      </c>
      <c r="AB90" s="12">
        <v>0</v>
      </c>
      <c r="AC90" s="11">
        <v>18.431999999999999</v>
      </c>
      <c r="AD90" s="11">
        <v>10.186</v>
      </c>
      <c r="AE90" s="11">
        <v>0</v>
      </c>
      <c r="AF90" s="11">
        <v>8.24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f t="shared" si="195"/>
        <v>18.431999999999999</v>
      </c>
      <c r="AN90" s="11">
        <f t="shared" si="195"/>
        <v>18.426000000000002</v>
      </c>
      <c r="AO90" s="32" t="s">
        <v>264</v>
      </c>
    </row>
    <row r="91" spans="1:41" ht="33" customHeight="1" x14ac:dyDescent="0.25">
      <c r="A91" s="42" t="s">
        <v>177</v>
      </c>
      <c r="B91" s="27" t="s">
        <v>178</v>
      </c>
      <c r="C91" s="29" t="s">
        <v>179</v>
      </c>
      <c r="D91" s="33" t="s">
        <v>284</v>
      </c>
      <c r="E91" s="34">
        <v>2018</v>
      </c>
      <c r="F91" s="34">
        <v>2018</v>
      </c>
      <c r="G91" s="34">
        <v>2018</v>
      </c>
      <c r="H91" s="9">
        <v>0</v>
      </c>
      <c r="I91" s="12">
        <v>0</v>
      </c>
      <c r="J91" s="9">
        <v>0</v>
      </c>
      <c r="K91" s="9">
        <f t="shared" si="222"/>
        <v>3.7033898305084749</v>
      </c>
      <c r="L91" s="9">
        <v>3.7</v>
      </c>
      <c r="M91" s="9">
        <v>0</v>
      </c>
      <c r="N91" s="9">
        <v>0</v>
      </c>
      <c r="O91" s="9">
        <v>0</v>
      </c>
      <c r="P91" s="9">
        <f t="shared" si="223"/>
        <v>3.7033898305084749</v>
      </c>
      <c r="Q91" s="9">
        <v>3.7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f t="shared" si="225"/>
        <v>3.7033898305084749</v>
      </c>
      <c r="Y91" s="9">
        <v>0</v>
      </c>
      <c r="Z91" s="9">
        <f t="shared" si="226"/>
        <v>3.7033898305084749</v>
      </c>
      <c r="AA91" s="9">
        <v>0</v>
      </c>
      <c r="AB91" s="12">
        <v>0</v>
      </c>
      <c r="AC91" s="11">
        <v>3.7033898305084749</v>
      </c>
      <c r="AD91" s="11">
        <v>3.7033898305084749</v>
      </c>
      <c r="AE91" s="11">
        <v>0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f t="shared" si="195"/>
        <v>3.7033898305084749</v>
      </c>
      <c r="AN91" s="11">
        <f t="shared" si="195"/>
        <v>3.7033898305084749</v>
      </c>
      <c r="AO91" s="32" t="s">
        <v>264</v>
      </c>
    </row>
    <row r="92" spans="1:41" ht="33" customHeight="1" x14ac:dyDescent="0.25">
      <c r="A92" s="42" t="s">
        <v>180</v>
      </c>
      <c r="B92" s="27" t="s">
        <v>178</v>
      </c>
      <c r="C92" s="29" t="s">
        <v>181</v>
      </c>
      <c r="D92" s="33" t="s">
        <v>284</v>
      </c>
      <c r="E92" s="34">
        <v>2019</v>
      </c>
      <c r="F92" s="34">
        <v>2019</v>
      </c>
      <c r="G92" s="34">
        <v>2019</v>
      </c>
      <c r="H92" s="9">
        <v>0</v>
      </c>
      <c r="I92" s="12">
        <v>0</v>
      </c>
      <c r="J92" s="9">
        <v>0</v>
      </c>
      <c r="K92" s="9">
        <f t="shared" si="222"/>
        <v>3.2966101694915255</v>
      </c>
      <c r="L92" s="9">
        <v>0</v>
      </c>
      <c r="M92" s="9">
        <f t="shared" si="138"/>
        <v>-3.3898305084743008E-3</v>
      </c>
      <c r="N92" s="9">
        <v>3.3</v>
      </c>
      <c r="O92" s="9">
        <v>0</v>
      </c>
      <c r="P92" s="9">
        <f t="shared" si="223"/>
        <v>3.2966101694915255</v>
      </c>
      <c r="Q92" s="9">
        <v>0</v>
      </c>
      <c r="R92" s="9">
        <f t="shared" ref="R92:R96" si="227">P92-S92</f>
        <v>-3.3898305084743008E-3</v>
      </c>
      <c r="S92" s="9">
        <v>3.3</v>
      </c>
      <c r="T92" s="9">
        <v>0</v>
      </c>
      <c r="U92" s="9">
        <v>0</v>
      </c>
      <c r="V92" s="9">
        <v>0</v>
      </c>
      <c r="W92" s="9">
        <v>0</v>
      </c>
      <c r="X92" s="9">
        <f t="shared" si="225"/>
        <v>3.2966101694915255</v>
      </c>
      <c r="Y92" s="9">
        <v>0</v>
      </c>
      <c r="Z92" s="9">
        <f t="shared" si="226"/>
        <v>3.2966101694915255</v>
      </c>
      <c r="AA92" s="9">
        <v>0</v>
      </c>
      <c r="AB92" s="12">
        <v>0</v>
      </c>
      <c r="AC92" s="11">
        <v>0</v>
      </c>
      <c r="AD92" s="11">
        <v>0</v>
      </c>
      <c r="AE92" s="11">
        <v>3.2966101694915255</v>
      </c>
      <c r="AF92" s="11">
        <v>3.2966101694915255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f t="shared" si="195"/>
        <v>3.2966101694915255</v>
      </c>
      <c r="AN92" s="11">
        <f t="shared" si="195"/>
        <v>3.2966101694915255</v>
      </c>
      <c r="AO92" s="32" t="s">
        <v>264</v>
      </c>
    </row>
    <row r="93" spans="1:41" ht="30" customHeight="1" x14ac:dyDescent="0.25">
      <c r="A93" s="42" t="s">
        <v>182</v>
      </c>
      <c r="B93" s="27" t="s">
        <v>178</v>
      </c>
      <c r="C93" s="29" t="s">
        <v>183</v>
      </c>
      <c r="D93" s="33" t="s">
        <v>284</v>
      </c>
      <c r="E93" s="34">
        <v>2020</v>
      </c>
      <c r="F93" s="34">
        <v>2020</v>
      </c>
      <c r="G93" s="34">
        <v>2020</v>
      </c>
      <c r="H93" s="9">
        <v>0</v>
      </c>
      <c r="I93" s="12">
        <v>0</v>
      </c>
      <c r="J93" s="9">
        <v>0</v>
      </c>
      <c r="K93" s="9">
        <f t="shared" si="222"/>
        <v>3.4830508474576276</v>
      </c>
      <c r="L93" s="9">
        <v>0</v>
      </c>
      <c r="M93" s="9">
        <f t="shared" si="138"/>
        <v>3.0508474576276257E-3</v>
      </c>
      <c r="N93" s="9">
        <v>3.48</v>
      </c>
      <c r="O93" s="9">
        <v>0</v>
      </c>
      <c r="P93" s="9">
        <f t="shared" si="223"/>
        <v>3.4830508474576276</v>
      </c>
      <c r="Q93" s="9">
        <v>0</v>
      </c>
      <c r="R93" s="9">
        <f t="shared" si="227"/>
        <v>3.0508474576276257E-3</v>
      </c>
      <c r="S93" s="9">
        <v>3.48</v>
      </c>
      <c r="T93" s="9">
        <v>0</v>
      </c>
      <c r="U93" s="9">
        <v>0</v>
      </c>
      <c r="V93" s="9">
        <v>0</v>
      </c>
      <c r="W93" s="9">
        <v>0</v>
      </c>
      <c r="X93" s="9">
        <f t="shared" si="225"/>
        <v>3.4830508474576276</v>
      </c>
      <c r="Y93" s="9">
        <v>0</v>
      </c>
      <c r="Z93" s="9">
        <f t="shared" si="226"/>
        <v>3.4830508474576276</v>
      </c>
      <c r="AA93" s="9">
        <v>0</v>
      </c>
      <c r="AB93" s="12">
        <v>0</v>
      </c>
      <c r="AC93" s="11">
        <v>0</v>
      </c>
      <c r="AD93" s="11">
        <v>0</v>
      </c>
      <c r="AE93" s="11">
        <v>0</v>
      </c>
      <c r="AF93" s="11">
        <v>0</v>
      </c>
      <c r="AG93" s="11">
        <v>3.4830508474576276</v>
      </c>
      <c r="AH93" s="11">
        <v>3.4830508474576276</v>
      </c>
      <c r="AI93" s="11">
        <v>0</v>
      </c>
      <c r="AJ93" s="11">
        <v>0</v>
      </c>
      <c r="AK93" s="11">
        <v>0</v>
      </c>
      <c r="AL93" s="11">
        <v>0</v>
      </c>
      <c r="AM93" s="11">
        <f t="shared" si="195"/>
        <v>3.4830508474576276</v>
      </c>
      <c r="AN93" s="11">
        <f t="shared" si="195"/>
        <v>3.4830508474576276</v>
      </c>
      <c r="AO93" s="32" t="s">
        <v>264</v>
      </c>
    </row>
    <row r="94" spans="1:41" ht="45" customHeight="1" x14ac:dyDescent="0.25">
      <c r="A94" s="42" t="s">
        <v>184</v>
      </c>
      <c r="B94" s="27" t="s">
        <v>178</v>
      </c>
      <c r="C94" s="29" t="s">
        <v>185</v>
      </c>
      <c r="D94" s="33" t="s">
        <v>284</v>
      </c>
      <c r="E94" s="34">
        <v>2021</v>
      </c>
      <c r="F94" s="34">
        <v>2021</v>
      </c>
      <c r="G94" s="34">
        <v>2021</v>
      </c>
      <c r="H94" s="9">
        <v>0</v>
      </c>
      <c r="I94" s="12">
        <v>0</v>
      </c>
      <c r="J94" s="9">
        <v>0</v>
      </c>
      <c r="K94" s="9">
        <f t="shared" si="222"/>
        <v>3.6694915254237293</v>
      </c>
      <c r="L94" s="9">
        <v>0</v>
      </c>
      <c r="M94" s="9">
        <f t="shared" si="138"/>
        <v>-5.0847457627067882E-4</v>
      </c>
      <c r="N94" s="9">
        <v>3.67</v>
      </c>
      <c r="O94" s="9">
        <v>0</v>
      </c>
      <c r="P94" s="9">
        <f t="shared" si="223"/>
        <v>3.6694915254237293</v>
      </c>
      <c r="Q94" s="9">
        <v>0</v>
      </c>
      <c r="R94" s="9">
        <f t="shared" si="227"/>
        <v>-5.0847457627067882E-4</v>
      </c>
      <c r="S94" s="9">
        <v>3.67</v>
      </c>
      <c r="T94" s="9">
        <v>0</v>
      </c>
      <c r="U94" s="9">
        <v>0</v>
      </c>
      <c r="V94" s="9">
        <v>0</v>
      </c>
      <c r="W94" s="9">
        <v>0</v>
      </c>
      <c r="X94" s="9">
        <f t="shared" si="225"/>
        <v>3.6694915254237293</v>
      </c>
      <c r="Y94" s="9">
        <v>0</v>
      </c>
      <c r="Z94" s="9">
        <f t="shared" si="226"/>
        <v>3.6694915254237293</v>
      </c>
      <c r="AA94" s="9">
        <v>0</v>
      </c>
      <c r="AB94" s="12">
        <v>0</v>
      </c>
      <c r="AC94" s="11">
        <v>0</v>
      </c>
      <c r="AD94" s="11">
        <v>0</v>
      </c>
      <c r="AE94" s="11">
        <v>0</v>
      </c>
      <c r="AF94" s="11">
        <v>0</v>
      </c>
      <c r="AG94" s="11">
        <v>0</v>
      </c>
      <c r="AH94" s="11">
        <v>0</v>
      </c>
      <c r="AI94" s="11">
        <v>3.6694915254237293</v>
      </c>
      <c r="AJ94" s="11">
        <v>3.6694915254237293</v>
      </c>
      <c r="AK94" s="11">
        <v>0</v>
      </c>
      <c r="AL94" s="11">
        <v>0</v>
      </c>
      <c r="AM94" s="11">
        <f t="shared" si="195"/>
        <v>3.6694915254237293</v>
      </c>
      <c r="AN94" s="11">
        <f t="shared" si="195"/>
        <v>3.6694915254237293</v>
      </c>
      <c r="AO94" s="32" t="s">
        <v>264</v>
      </c>
    </row>
    <row r="95" spans="1:41" ht="54" customHeight="1" x14ac:dyDescent="0.25">
      <c r="A95" s="42" t="s">
        <v>186</v>
      </c>
      <c r="B95" s="27" t="s">
        <v>187</v>
      </c>
      <c r="C95" s="29" t="s">
        <v>188</v>
      </c>
      <c r="D95" s="33" t="s">
        <v>263</v>
      </c>
      <c r="E95" s="34">
        <v>2018</v>
      </c>
      <c r="F95" s="34">
        <v>2018</v>
      </c>
      <c r="G95" s="34">
        <v>2018</v>
      </c>
      <c r="H95" s="9">
        <v>0</v>
      </c>
      <c r="I95" s="12">
        <v>0</v>
      </c>
      <c r="J95" s="9">
        <v>0</v>
      </c>
      <c r="K95" s="9">
        <f t="shared" si="222"/>
        <v>1.6355932203389831</v>
      </c>
      <c r="L95" s="9">
        <v>0</v>
      </c>
      <c r="M95" s="9">
        <f t="shared" si="138"/>
        <v>1.0855932203389831</v>
      </c>
      <c r="N95" s="9">
        <v>0.55000000000000004</v>
      </c>
      <c r="O95" s="9">
        <v>0</v>
      </c>
      <c r="P95" s="9">
        <f t="shared" si="223"/>
        <v>1.6355932203389831</v>
      </c>
      <c r="Q95" s="9">
        <v>0</v>
      </c>
      <c r="R95" s="9">
        <f t="shared" si="227"/>
        <v>1.0855932203389831</v>
      </c>
      <c r="S95" s="9">
        <v>0.55000000000000004</v>
      </c>
      <c r="T95" s="9">
        <v>0</v>
      </c>
      <c r="U95" s="9">
        <v>0</v>
      </c>
      <c r="V95" s="9">
        <v>0</v>
      </c>
      <c r="W95" s="9">
        <v>0</v>
      </c>
      <c r="X95" s="9">
        <f t="shared" si="225"/>
        <v>1.6355932203389831</v>
      </c>
      <c r="Y95" s="9">
        <v>0</v>
      </c>
      <c r="Z95" s="9">
        <f t="shared" si="226"/>
        <v>1.6355932203389831</v>
      </c>
      <c r="AA95" s="9">
        <v>0</v>
      </c>
      <c r="AB95" s="12">
        <v>0</v>
      </c>
      <c r="AC95" s="11">
        <v>1.6355932203389831</v>
      </c>
      <c r="AD95" s="11">
        <v>1.6355932203389831</v>
      </c>
      <c r="AE95" s="11">
        <v>0</v>
      </c>
      <c r="AF95" s="11">
        <v>0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f t="shared" si="195"/>
        <v>1.6355932203389831</v>
      </c>
      <c r="AN95" s="11">
        <f t="shared" si="195"/>
        <v>1.6355932203389831</v>
      </c>
      <c r="AO95" s="32" t="s">
        <v>264</v>
      </c>
    </row>
    <row r="96" spans="1:41" ht="51" customHeight="1" x14ac:dyDescent="0.25">
      <c r="A96" s="42" t="s">
        <v>189</v>
      </c>
      <c r="B96" s="27" t="s">
        <v>187</v>
      </c>
      <c r="C96" s="29" t="s">
        <v>190</v>
      </c>
      <c r="D96" s="33" t="s">
        <v>263</v>
      </c>
      <c r="E96" s="34">
        <v>2019</v>
      </c>
      <c r="F96" s="34">
        <v>2019</v>
      </c>
      <c r="G96" s="34">
        <v>2019</v>
      </c>
      <c r="H96" s="9">
        <v>0</v>
      </c>
      <c r="I96" s="12">
        <v>0</v>
      </c>
      <c r="J96" s="9">
        <v>0</v>
      </c>
      <c r="K96" s="9">
        <f t="shared" si="222"/>
        <v>0.57627118644067798</v>
      </c>
      <c r="L96" s="9">
        <v>0</v>
      </c>
      <c r="M96" s="9">
        <f t="shared" si="138"/>
        <v>0.25627118644067798</v>
      </c>
      <c r="N96" s="9">
        <v>0.32</v>
      </c>
      <c r="O96" s="9">
        <v>0</v>
      </c>
      <c r="P96" s="9">
        <f t="shared" si="223"/>
        <v>0.57627118644067798</v>
      </c>
      <c r="Q96" s="9">
        <v>0</v>
      </c>
      <c r="R96" s="9">
        <f t="shared" si="227"/>
        <v>0.25627118644067798</v>
      </c>
      <c r="S96" s="9">
        <v>0.32</v>
      </c>
      <c r="T96" s="9">
        <v>0</v>
      </c>
      <c r="U96" s="9">
        <v>0</v>
      </c>
      <c r="V96" s="9">
        <v>0</v>
      </c>
      <c r="W96" s="9">
        <v>0</v>
      </c>
      <c r="X96" s="9">
        <f t="shared" si="225"/>
        <v>0.57627118644067798</v>
      </c>
      <c r="Y96" s="9">
        <v>0</v>
      </c>
      <c r="Z96" s="9">
        <f t="shared" si="226"/>
        <v>0.57627118644067798</v>
      </c>
      <c r="AA96" s="9">
        <v>0</v>
      </c>
      <c r="AB96" s="12">
        <v>0</v>
      </c>
      <c r="AC96" s="11">
        <v>0</v>
      </c>
      <c r="AD96" s="11">
        <v>0</v>
      </c>
      <c r="AE96" s="11">
        <v>0.57627118644067798</v>
      </c>
      <c r="AF96" s="11">
        <v>0.57627118644067798</v>
      </c>
      <c r="AG96" s="11"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f t="shared" si="195"/>
        <v>0.57627118644067798</v>
      </c>
      <c r="AN96" s="11">
        <f t="shared" si="195"/>
        <v>0.57627118644067798</v>
      </c>
      <c r="AO96" s="32" t="s">
        <v>264</v>
      </c>
    </row>
    <row r="97" spans="1:41" ht="75.75" customHeight="1" x14ac:dyDescent="0.25">
      <c r="A97" s="37" t="s">
        <v>191</v>
      </c>
      <c r="B97" s="38" t="s">
        <v>192</v>
      </c>
      <c r="C97" s="28" t="s">
        <v>37</v>
      </c>
      <c r="D97" s="30" t="s">
        <v>285</v>
      </c>
      <c r="E97" s="31" t="s">
        <v>285</v>
      </c>
      <c r="F97" s="31" t="s">
        <v>285</v>
      </c>
      <c r="G97" s="31" t="s">
        <v>285</v>
      </c>
      <c r="H97" s="13">
        <f>H98+H99</f>
        <v>912.14</v>
      </c>
      <c r="I97" s="13">
        <f>I98+I99</f>
        <v>0</v>
      </c>
      <c r="J97" s="13">
        <f>J98+J99</f>
        <v>7.7965999999999998</v>
      </c>
      <c r="K97" s="13">
        <f>L97+M97+N97+O97</f>
        <v>1846.23</v>
      </c>
      <c r="L97" s="13">
        <f>L98+L99</f>
        <v>0</v>
      </c>
      <c r="M97" s="13">
        <f t="shared" ref="M97:O97" si="228">M98+M99</f>
        <v>1148.9100000000001</v>
      </c>
      <c r="N97" s="13">
        <f t="shared" si="228"/>
        <v>697.32</v>
      </c>
      <c r="O97" s="13">
        <f t="shared" si="228"/>
        <v>0</v>
      </c>
      <c r="P97" s="13">
        <f>Q97+R97+S97+T97</f>
        <v>1404.87</v>
      </c>
      <c r="Q97" s="13">
        <f>Q98+Q99</f>
        <v>0</v>
      </c>
      <c r="R97" s="13">
        <f t="shared" ref="R97:U97" si="229">R98+R99</f>
        <v>623.13</v>
      </c>
      <c r="S97" s="13">
        <f t="shared" si="229"/>
        <v>781.74</v>
      </c>
      <c r="T97" s="13">
        <f t="shared" si="229"/>
        <v>0</v>
      </c>
      <c r="U97" s="13">
        <f t="shared" si="229"/>
        <v>0</v>
      </c>
      <c r="V97" s="13">
        <f t="shared" ref="V97:X97" si="230">V98+V99</f>
        <v>26.33</v>
      </c>
      <c r="W97" s="13">
        <f t="shared" ref="W97" si="231">W98+W99</f>
        <v>0</v>
      </c>
      <c r="X97" s="13">
        <f t="shared" si="230"/>
        <v>1551.0084745762713</v>
      </c>
      <c r="Y97" s="13">
        <f t="shared" ref="Y97:AB97" si="232">Y98+Y99</f>
        <v>163.19999999999999</v>
      </c>
      <c r="Z97" s="13">
        <f t="shared" si="232"/>
        <v>1011.23</v>
      </c>
      <c r="AA97" s="13">
        <f t="shared" ref="AA97" si="233">AA98+AA99</f>
        <v>0</v>
      </c>
      <c r="AB97" s="13">
        <f t="shared" si="232"/>
        <v>385.84</v>
      </c>
      <c r="AC97" s="10">
        <f t="shared" ref="AC97:AL97" si="234">AC98+AC99</f>
        <v>1551.0084745762713</v>
      </c>
      <c r="AD97" s="10">
        <f t="shared" si="234"/>
        <v>1011.23</v>
      </c>
      <c r="AE97" s="10">
        <f t="shared" si="234"/>
        <v>0</v>
      </c>
      <c r="AF97" s="10">
        <f t="shared" si="234"/>
        <v>0</v>
      </c>
      <c r="AG97" s="10">
        <f t="shared" si="234"/>
        <v>0</v>
      </c>
      <c r="AH97" s="10">
        <f t="shared" si="234"/>
        <v>0</v>
      </c>
      <c r="AI97" s="10">
        <f t="shared" si="234"/>
        <v>0</v>
      </c>
      <c r="AJ97" s="10">
        <f t="shared" si="234"/>
        <v>0</v>
      </c>
      <c r="AK97" s="10">
        <f t="shared" si="234"/>
        <v>0</v>
      </c>
      <c r="AL97" s="10">
        <f t="shared" si="234"/>
        <v>0</v>
      </c>
      <c r="AM97" s="10">
        <f t="shared" si="195"/>
        <v>1551.0084745762713</v>
      </c>
      <c r="AN97" s="10">
        <f t="shared" si="195"/>
        <v>1011.23</v>
      </c>
      <c r="AO97" s="32" t="s">
        <v>264</v>
      </c>
    </row>
    <row r="98" spans="1:41" ht="65.25" customHeight="1" x14ac:dyDescent="0.25">
      <c r="A98" s="42" t="s">
        <v>193</v>
      </c>
      <c r="B98" s="27" t="s">
        <v>194</v>
      </c>
      <c r="C98" s="29" t="s">
        <v>37</v>
      </c>
      <c r="D98" s="33" t="s">
        <v>285</v>
      </c>
      <c r="E98" s="32" t="s">
        <v>285</v>
      </c>
      <c r="F98" s="32" t="s">
        <v>285</v>
      </c>
      <c r="G98" s="32" t="s">
        <v>285</v>
      </c>
      <c r="H98" s="9">
        <v>0</v>
      </c>
      <c r="I98" s="9">
        <v>0</v>
      </c>
      <c r="J98" s="9">
        <v>0</v>
      </c>
      <c r="K98" s="9">
        <f>L98+M98+N98+O98</f>
        <v>0</v>
      </c>
      <c r="L98" s="9">
        <f>L99+L101</f>
        <v>0</v>
      </c>
      <c r="M98" s="9">
        <v>0</v>
      </c>
      <c r="N98" s="9">
        <v>0</v>
      </c>
      <c r="O98" s="9">
        <v>0</v>
      </c>
      <c r="P98" s="9">
        <f>Q98+R98+S98+T98</f>
        <v>0</v>
      </c>
      <c r="Q98" s="9">
        <f>Q99+Q101</f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11">
        <v>0</v>
      </c>
      <c r="AD98" s="11">
        <v>0</v>
      </c>
      <c r="AE98" s="11">
        <v>0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f t="shared" si="195"/>
        <v>0</v>
      </c>
      <c r="AN98" s="11">
        <f t="shared" si="195"/>
        <v>0</v>
      </c>
      <c r="AO98" s="32" t="s">
        <v>264</v>
      </c>
    </row>
    <row r="99" spans="1:41" ht="62.25" customHeight="1" x14ac:dyDescent="0.25">
      <c r="A99" s="42" t="s">
        <v>195</v>
      </c>
      <c r="B99" s="27" t="s">
        <v>196</v>
      </c>
      <c r="C99" s="29" t="s">
        <v>37</v>
      </c>
      <c r="D99" s="33" t="s">
        <v>285</v>
      </c>
      <c r="E99" s="32" t="s">
        <v>285</v>
      </c>
      <c r="F99" s="32" t="s">
        <v>285</v>
      </c>
      <c r="G99" s="32" t="s">
        <v>285</v>
      </c>
      <c r="H99" s="9">
        <f>H101+H102+H100</f>
        <v>912.14</v>
      </c>
      <c r="I99" s="9">
        <f>I101+I102</f>
        <v>0</v>
      </c>
      <c r="J99" s="9">
        <f>J101+J102</f>
        <v>7.7965999999999998</v>
      </c>
      <c r="K99" s="9">
        <f>L99+M99+N99+O99</f>
        <v>1846.23</v>
      </c>
      <c r="L99" s="9">
        <f t="shared" ref="L99:O99" si="235">L101+L102+L100</f>
        <v>0</v>
      </c>
      <c r="M99" s="9">
        <f t="shared" si="235"/>
        <v>1148.9100000000001</v>
      </c>
      <c r="N99" s="9">
        <f t="shared" si="235"/>
        <v>697.32</v>
      </c>
      <c r="O99" s="9">
        <f t="shared" si="235"/>
        <v>0</v>
      </c>
      <c r="P99" s="9">
        <f>Q99+R99+S99+T99</f>
        <v>1404.87</v>
      </c>
      <c r="Q99" s="9">
        <f t="shared" ref="Q99:T99" si="236">Q101+Q102+Q100</f>
        <v>0</v>
      </c>
      <c r="R99" s="9">
        <f t="shared" si="236"/>
        <v>623.13</v>
      </c>
      <c r="S99" s="9">
        <f t="shared" si="236"/>
        <v>781.74</v>
      </c>
      <c r="T99" s="9">
        <f t="shared" si="236"/>
        <v>0</v>
      </c>
      <c r="U99" s="9">
        <f>U101+U102+U100</f>
        <v>0</v>
      </c>
      <c r="V99" s="9">
        <f>V101+V102+V100</f>
        <v>26.33</v>
      </c>
      <c r="W99" s="9">
        <f>W101+W102+W100</f>
        <v>0</v>
      </c>
      <c r="X99" s="9">
        <f>X101+X102+X100</f>
        <v>1551.0084745762713</v>
      </c>
      <c r="Y99" s="9">
        <f>Y101+Y102+Y100</f>
        <v>163.19999999999999</v>
      </c>
      <c r="Z99" s="9">
        <f t="shared" ref="Z99:AB99" si="237">Z101+Z102+Z100</f>
        <v>1011.23</v>
      </c>
      <c r="AA99" s="9">
        <f t="shared" si="237"/>
        <v>0</v>
      </c>
      <c r="AB99" s="9">
        <f t="shared" si="237"/>
        <v>385.84</v>
      </c>
      <c r="AC99" s="9">
        <f t="shared" ref="AC99:AL99" si="238">AC101+AC102+AC100</f>
        <v>1551.0084745762713</v>
      </c>
      <c r="AD99" s="9">
        <f t="shared" si="238"/>
        <v>1011.23</v>
      </c>
      <c r="AE99" s="9">
        <f t="shared" si="238"/>
        <v>0</v>
      </c>
      <c r="AF99" s="9">
        <f t="shared" si="238"/>
        <v>0</v>
      </c>
      <c r="AG99" s="9">
        <f t="shared" si="238"/>
        <v>0</v>
      </c>
      <c r="AH99" s="9">
        <f t="shared" si="238"/>
        <v>0</v>
      </c>
      <c r="AI99" s="9">
        <f t="shared" si="238"/>
        <v>0</v>
      </c>
      <c r="AJ99" s="9">
        <f t="shared" si="238"/>
        <v>0</v>
      </c>
      <c r="AK99" s="9">
        <f t="shared" si="238"/>
        <v>0</v>
      </c>
      <c r="AL99" s="9">
        <f t="shared" si="238"/>
        <v>0</v>
      </c>
      <c r="AM99" s="11">
        <f t="shared" si="195"/>
        <v>1551.0084745762713</v>
      </c>
      <c r="AN99" s="11">
        <f t="shared" si="195"/>
        <v>1011.23</v>
      </c>
      <c r="AO99" s="32" t="s">
        <v>264</v>
      </c>
    </row>
    <row r="100" spans="1:41" ht="33" customHeight="1" x14ac:dyDescent="0.25">
      <c r="A100" s="42" t="s">
        <v>197</v>
      </c>
      <c r="B100" s="27" t="s">
        <v>286</v>
      </c>
      <c r="C100" s="29" t="s">
        <v>277</v>
      </c>
      <c r="D100" s="33" t="s">
        <v>263</v>
      </c>
      <c r="E100" s="32">
        <v>2017</v>
      </c>
      <c r="F100" s="32" t="s">
        <v>285</v>
      </c>
      <c r="G100" s="32">
        <v>2018</v>
      </c>
      <c r="H100" s="9">
        <v>0</v>
      </c>
      <c r="I100" s="12">
        <v>0</v>
      </c>
      <c r="J100" s="9">
        <v>0</v>
      </c>
      <c r="K100" s="9">
        <f>L100+M100+N100+O100</f>
        <v>0</v>
      </c>
      <c r="L100" s="9">
        <v>0</v>
      </c>
      <c r="M100" s="9">
        <v>0</v>
      </c>
      <c r="N100" s="9">
        <v>0</v>
      </c>
      <c r="O100" s="9">
        <v>0</v>
      </c>
      <c r="P100" s="9">
        <f>Q100+R100+S100+T100</f>
        <v>84.42</v>
      </c>
      <c r="Q100" s="9">
        <v>0</v>
      </c>
      <c r="R100" s="9">
        <v>0</v>
      </c>
      <c r="S100" s="9">
        <v>84.42</v>
      </c>
      <c r="T100" s="9">
        <v>0</v>
      </c>
      <c r="U100" s="9">
        <v>0</v>
      </c>
      <c r="V100" s="9">
        <f t="shared" ref="V100:Y100" si="239">AA100+AC100+AE100+AG100+AI100+AK100</f>
        <v>0</v>
      </c>
      <c r="W100" s="9">
        <v>0</v>
      </c>
      <c r="X100" s="9">
        <f t="shared" ref="X100:X102" si="240">AC100+AE100+AG100+AI100+AK100</f>
        <v>0</v>
      </c>
      <c r="Y100" s="9">
        <f t="shared" si="239"/>
        <v>163.19999999999999</v>
      </c>
      <c r="Z100" s="9">
        <v>81.599999999999994</v>
      </c>
      <c r="AA100" s="9">
        <v>0</v>
      </c>
      <c r="AB100" s="12">
        <v>2.81</v>
      </c>
      <c r="AC100" s="11">
        <v>0</v>
      </c>
      <c r="AD100" s="11">
        <v>81.599999999999994</v>
      </c>
      <c r="AE100" s="11">
        <v>0</v>
      </c>
      <c r="AF100" s="11">
        <v>0</v>
      </c>
      <c r="AG100" s="11">
        <v>0</v>
      </c>
      <c r="AH100" s="11">
        <v>0</v>
      </c>
      <c r="AI100" s="11">
        <v>0</v>
      </c>
      <c r="AJ100" s="11">
        <v>0</v>
      </c>
      <c r="AK100" s="11">
        <v>0</v>
      </c>
      <c r="AL100" s="11">
        <v>0</v>
      </c>
      <c r="AM100" s="11">
        <f t="shared" ref="AM100" si="241">AC100+AE100+AG100+AI100+AK100</f>
        <v>0</v>
      </c>
      <c r="AN100" s="11">
        <f t="shared" ref="AN100" si="242">AD100+AF100+AH100+AJ100+AL100</f>
        <v>81.599999999999994</v>
      </c>
      <c r="AO100" s="32"/>
    </row>
    <row r="101" spans="1:41" ht="69" customHeight="1" x14ac:dyDescent="0.25">
      <c r="A101" s="42" t="s">
        <v>200</v>
      </c>
      <c r="B101" s="27" t="s">
        <v>198</v>
      </c>
      <c r="C101" s="29" t="s">
        <v>199</v>
      </c>
      <c r="D101" s="33" t="s">
        <v>263</v>
      </c>
      <c r="E101" s="34">
        <v>2014</v>
      </c>
      <c r="F101" s="34">
        <v>2018</v>
      </c>
      <c r="G101" s="34">
        <v>2018</v>
      </c>
      <c r="H101" s="9">
        <v>912.14</v>
      </c>
      <c r="I101" s="12">
        <v>0</v>
      </c>
      <c r="J101" s="9">
        <v>7.7965999999999998</v>
      </c>
      <c r="K101" s="9">
        <f t="shared" ref="K101:K102" si="243">L101+M101+N101+O101</f>
        <v>912.1400000000001</v>
      </c>
      <c r="L101" s="9">
        <v>0</v>
      </c>
      <c r="M101" s="9">
        <v>214.82</v>
      </c>
      <c r="N101" s="9">
        <v>697.32</v>
      </c>
      <c r="O101" s="9">
        <v>0</v>
      </c>
      <c r="P101" s="9">
        <f t="shared" ref="P101:P102" si="244">Q101+R101+S101+T101</f>
        <v>912.1400000000001</v>
      </c>
      <c r="Q101" s="9">
        <v>0</v>
      </c>
      <c r="R101" s="9">
        <v>214.82</v>
      </c>
      <c r="S101" s="9">
        <v>697.32</v>
      </c>
      <c r="T101" s="9">
        <v>0</v>
      </c>
      <c r="U101" s="9">
        <v>0</v>
      </c>
      <c r="V101" s="9">
        <v>0</v>
      </c>
      <c r="W101" s="9">
        <v>0</v>
      </c>
      <c r="X101" s="9">
        <f t="shared" si="240"/>
        <v>616.9152542372882</v>
      </c>
      <c r="Y101" s="9">
        <v>0</v>
      </c>
      <c r="Z101" s="9">
        <v>524.14</v>
      </c>
      <c r="AA101" s="9">
        <v>0</v>
      </c>
      <c r="AB101" s="12">
        <v>380.21</v>
      </c>
      <c r="AC101" s="11">
        <f>727.96/1.18</f>
        <v>616.9152542372882</v>
      </c>
      <c r="AD101" s="11">
        <v>524.14</v>
      </c>
      <c r="AE101" s="11">
        <v>0</v>
      </c>
      <c r="AF101" s="11">
        <v>0</v>
      </c>
      <c r="AG101" s="11">
        <v>0</v>
      </c>
      <c r="AH101" s="11">
        <v>0</v>
      </c>
      <c r="AI101" s="11">
        <v>0</v>
      </c>
      <c r="AJ101" s="11">
        <v>0</v>
      </c>
      <c r="AK101" s="11">
        <v>0</v>
      </c>
      <c r="AL101" s="11">
        <v>0</v>
      </c>
      <c r="AM101" s="11">
        <f t="shared" si="195"/>
        <v>616.9152542372882</v>
      </c>
      <c r="AN101" s="11">
        <f t="shared" si="195"/>
        <v>524.14</v>
      </c>
      <c r="AO101" s="32" t="s">
        <v>264</v>
      </c>
    </row>
    <row r="102" spans="1:41" ht="55.5" customHeight="1" x14ac:dyDescent="0.25">
      <c r="A102" s="42" t="s">
        <v>276</v>
      </c>
      <c r="B102" s="27" t="s">
        <v>201</v>
      </c>
      <c r="C102" s="29" t="s">
        <v>202</v>
      </c>
      <c r="D102" s="33" t="s">
        <v>263</v>
      </c>
      <c r="E102" s="34">
        <v>2017</v>
      </c>
      <c r="F102" s="34">
        <v>2018</v>
      </c>
      <c r="G102" s="34">
        <v>2018</v>
      </c>
      <c r="H102" s="9">
        <v>0</v>
      </c>
      <c r="I102" s="12">
        <v>0</v>
      </c>
      <c r="J102" s="9">
        <v>0</v>
      </c>
      <c r="K102" s="9">
        <f t="shared" si="243"/>
        <v>934.09</v>
      </c>
      <c r="L102" s="9">
        <v>0</v>
      </c>
      <c r="M102" s="9">
        <v>934.09</v>
      </c>
      <c r="N102" s="9">
        <v>0</v>
      </c>
      <c r="O102" s="9">
        <v>0</v>
      </c>
      <c r="P102" s="9">
        <f t="shared" si="244"/>
        <v>408.31</v>
      </c>
      <c r="Q102" s="9">
        <v>0</v>
      </c>
      <c r="R102" s="9">
        <v>408.31</v>
      </c>
      <c r="S102" s="9">
        <v>0</v>
      </c>
      <c r="T102" s="9">
        <v>0</v>
      </c>
      <c r="U102" s="9">
        <v>0</v>
      </c>
      <c r="V102" s="9">
        <v>26.33</v>
      </c>
      <c r="W102" s="9">
        <v>0</v>
      </c>
      <c r="X102" s="9">
        <f t="shared" si="240"/>
        <v>934.09322033898309</v>
      </c>
      <c r="Y102" s="9">
        <v>0</v>
      </c>
      <c r="Z102" s="9">
        <v>405.49</v>
      </c>
      <c r="AA102" s="9">
        <v>0</v>
      </c>
      <c r="AB102" s="12">
        <v>2.82</v>
      </c>
      <c r="AC102" s="11">
        <f>1102.23/1.18</f>
        <v>934.09322033898309</v>
      </c>
      <c r="AD102" s="11">
        <v>405.49</v>
      </c>
      <c r="AE102" s="11">
        <v>0</v>
      </c>
      <c r="AF102" s="11">
        <v>0</v>
      </c>
      <c r="AG102" s="11"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f t="shared" si="195"/>
        <v>934.09322033898309</v>
      </c>
      <c r="AN102" s="11">
        <f t="shared" si="195"/>
        <v>405.49</v>
      </c>
      <c r="AO102" s="32" t="s">
        <v>264</v>
      </c>
    </row>
    <row r="103" spans="1:41" ht="54" customHeight="1" x14ac:dyDescent="0.25">
      <c r="A103" s="37" t="s">
        <v>203</v>
      </c>
      <c r="B103" s="38" t="s">
        <v>204</v>
      </c>
      <c r="C103" s="28" t="s">
        <v>37</v>
      </c>
      <c r="D103" s="30" t="s">
        <v>285</v>
      </c>
      <c r="E103" s="30" t="s">
        <v>285</v>
      </c>
      <c r="F103" s="30" t="s">
        <v>285</v>
      </c>
      <c r="G103" s="30" t="s">
        <v>285</v>
      </c>
      <c r="H103" s="13">
        <f>H104+H105+H106+H107+H108</f>
        <v>0</v>
      </c>
      <c r="I103" s="13">
        <f>I104+I105+I106+I107+I108</f>
        <v>0</v>
      </c>
      <c r="J103" s="13">
        <f>J104+J105+J106+J107+J108</f>
        <v>0</v>
      </c>
      <c r="K103" s="13">
        <f>L103+M103+N103+O103</f>
        <v>241.38644067796614</v>
      </c>
      <c r="L103" s="13">
        <f>L104+L105+L106+L107+L108</f>
        <v>4.18</v>
      </c>
      <c r="M103" s="13">
        <f t="shared" ref="M103:O103" si="245">M104+M105+M106+M107+M108</f>
        <v>237.20644067796613</v>
      </c>
      <c r="N103" s="13">
        <f t="shared" si="245"/>
        <v>0</v>
      </c>
      <c r="O103" s="13">
        <f t="shared" si="245"/>
        <v>0</v>
      </c>
      <c r="P103" s="13">
        <f>Q103+R103+S103+T103</f>
        <v>245.441186440678</v>
      </c>
      <c r="Q103" s="13">
        <f>Q104+Q105+Q106+Q107+Q108</f>
        <v>4.18</v>
      </c>
      <c r="R103" s="13">
        <f t="shared" ref="R103:T103" si="246">R104+R105+R106+R107+R108</f>
        <v>241.26118644067799</v>
      </c>
      <c r="S103" s="13">
        <f t="shared" si="246"/>
        <v>0</v>
      </c>
      <c r="T103" s="13">
        <f t="shared" si="246"/>
        <v>0</v>
      </c>
      <c r="U103" s="13">
        <f>U104+U105+U106+U107+U108</f>
        <v>0</v>
      </c>
      <c r="V103" s="13">
        <f>V104+V105+V106+V107+V108</f>
        <v>0</v>
      </c>
      <c r="W103" s="13">
        <f>W104+W105+W106+W107+W108</f>
        <v>0</v>
      </c>
      <c r="X103" s="13">
        <f>X104+X105+X106+X107+X108</f>
        <v>241.38135593220341</v>
      </c>
      <c r="Y103" s="13">
        <f>Y104+Y105+Y106+Y107+Y108</f>
        <v>0</v>
      </c>
      <c r="Z103" s="13">
        <f t="shared" ref="Z103:AB103" si="247">Z104+Z105+Z106+Z107+Z108</f>
        <v>245.42825228813558</v>
      </c>
      <c r="AA103" s="13">
        <f t="shared" si="247"/>
        <v>0</v>
      </c>
      <c r="AB103" s="13">
        <f t="shared" si="247"/>
        <v>0</v>
      </c>
      <c r="AC103" s="10">
        <f t="shared" ref="AC103:AL103" si="248">SUM(AC104:AC108)</f>
        <v>3.5423728813559321</v>
      </c>
      <c r="AD103" s="10">
        <f t="shared" si="248"/>
        <v>18.767699999999998</v>
      </c>
      <c r="AE103" s="10">
        <f t="shared" si="248"/>
        <v>173.77118644067798</v>
      </c>
      <c r="AF103" s="10">
        <f t="shared" si="248"/>
        <v>187.88096000000002</v>
      </c>
      <c r="AG103" s="10">
        <f t="shared" si="248"/>
        <v>20.991525423728813</v>
      </c>
      <c r="AH103" s="10">
        <f t="shared" si="248"/>
        <v>26.881354999999999</v>
      </c>
      <c r="AI103" s="10">
        <f t="shared" si="248"/>
        <v>31.576271186440675</v>
      </c>
      <c r="AJ103" s="10">
        <f t="shared" si="248"/>
        <v>6.7457627118644066</v>
      </c>
      <c r="AK103" s="10">
        <f t="shared" si="248"/>
        <v>11.500000000000002</v>
      </c>
      <c r="AL103" s="10">
        <f t="shared" si="248"/>
        <v>5.1524745762711861</v>
      </c>
      <c r="AM103" s="10">
        <f t="shared" si="195"/>
        <v>241.38135593220338</v>
      </c>
      <c r="AN103" s="10">
        <f t="shared" si="195"/>
        <v>245.42825228813558</v>
      </c>
      <c r="AO103" s="32" t="s">
        <v>264</v>
      </c>
    </row>
    <row r="104" spans="1:41" ht="39.75" customHeight="1" x14ac:dyDescent="0.25">
      <c r="A104" s="42" t="s">
        <v>205</v>
      </c>
      <c r="B104" s="27" t="s">
        <v>206</v>
      </c>
      <c r="C104" s="29" t="s">
        <v>207</v>
      </c>
      <c r="D104" s="33" t="s">
        <v>263</v>
      </c>
      <c r="E104" s="34">
        <v>2019</v>
      </c>
      <c r="F104" s="34">
        <v>2019</v>
      </c>
      <c r="G104" s="34">
        <v>2019</v>
      </c>
      <c r="H104" s="9">
        <v>0</v>
      </c>
      <c r="I104" s="12">
        <v>0</v>
      </c>
      <c r="J104" s="9">
        <v>0</v>
      </c>
      <c r="K104" s="9">
        <f t="shared" ref="K104:K108" si="249">J104+X104</f>
        <v>173.77118644067798</v>
      </c>
      <c r="L104" s="9">
        <v>0</v>
      </c>
      <c r="M104" s="9">
        <v>173.77118644067798</v>
      </c>
      <c r="N104" s="9">
        <v>0</v>
      </c>
      <c r="O104" s="9">
        <v>0</v>
      </c>
      <c r="P104" s="9">
        <f t="shared" ref="P104:P108" si="250">J104+Z104</f>
        <v>173.76796000000002</v>
      </c>
      <c r="Q104" s="9">
        <v>0</v>
      </c>
      <c r="R104" s="9">
        <v>173.77118644067798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f t="shared" ref="X104:X108" si="251">AC104+AE104+AG104+AI104+AK104</f>
        <v>173.77118644067798</v>
      </c>
      <c r="Y104" s="9">
        <v>0</v>
      </c>
      <c r="Z104" s="9">
        <f t="shared" ref="Z104:Z108" si="252">AD104+AF104+AH104+AJ104+AL104</f>
        <v>173.76796000000002</v>
      </c>
      <c r="AA104" s="9">
        <v>0</v>
      </c>
      <c r="AB104" s="12">
        <v>0</v>
      </c>
      <c r="AC104" s="11">
        <v>0</v>
      </c>
      <c r="AD104" s="11">
        <v>13.59</v>
      </c>
      <c r="AE104" s="11">
        <v>173.77118644067798</v>
      </c>
      <c r="AF104" s="11">
        <v>160.17796000000001</v>
      </c>
      <c r="AG104" s="11">
        <v>0</v>
      </c>
      <c r="AH104" s="11">
        <v>0</v>
      </c>
      <c r="AI104" s="11">
        <v>0</v>
      </c>
      <c r="AJ104" s="11">
        <v>0</v>
      </c>
      <c r="AK104" s="11">
        <v>0</v>
      </c>
      <c r="AL104" s="11">
        <v>0</v>
      </c>
      <c r="AM104" s="11">
        <f t="shared" si="195"/>
        <v>173.77118644067798</v>
      </c>
      <c r="AN104" s="11">
        <f t="shared" si="195"/>
        <v>173.76796000000002</v>
      </c>
      <c r="AO104" s="32" t="s">
        <v>264</v>
      </c>
    </row>
    <row r="105" spans="1:41" ht="39.75" customHeight="1" x14ac:dyDescent="0.25">
      <c r="A105" s="42" t="s">
        <v>208</v>
      </c>
      <c r="B105" s="27" t="s">
        <v>209</v>
      </c>
      <c r="C105" s="29" t="s">
        <v>210</v>
      </c>
      <c r="D105" s="33" t="s">
        <v>263</v>
      </c>
      <c r="E105" s="34">
        <v>2018</v>
      </c>
      <c r="F105" s="34">
        <v>2021</v>
      </c>
      <c r="G105" s="34">
        <v>2021</v>
      </c>
      <c r="H105" s="9">
        <v>0</v>
      </c>
      <c r="I105" s="12">
        <v>0</v>
      </c>
      <c r="J105" s="9">
        <v>0</v>
      </c>
      <c r="K105" s="9">
        <f t="shared" si="249"/>
        <v>26.813559322033896</v>
      </c>
      <c r="L105" s="9">
        <v>2.09</v>
      </c>
      <c r="M105" s="9">
        <v>24.72</v>
      </c>
      <c r="N105" s="9">
        <v>0</v>
      </c>
      <c r="O105" s="9">
        <v>0</v>
      </c>
      <c r="P105" s="9">
        <f t="shared" si="250"/>
        <v>30.864355</v>
      </c>
      <c r="Q105" s="9">
        <v>2.09</v>
      </c>
      <c r="R105" s="9">
        <v>28.77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f t="shared" si="251"/>
        <v>26.813559322033896</v>
      </c>
      <c r="Y105" s="9">
        <v>0</v>
      </c>
      <c r="Z105" s="9">
        <f t="shared" si="252"/>
        <v>30.864355</v>
      </c>
      <c r="AA105" s="9">
        <v>0</v>
      </c>
      <c r="AB105" s="12">
        <v>0</v>
      </c>
      <c r="AC105" s="11">
        <v>1.771186440677966</v>
      </c>
      <c r="AD105" s="11">
        <v>0</v>
      </c>
      <c r="AE105" s="11">
        <v>0</v>
      </c>
      <c r="AF105" s="11">
        <v>3.9830000000000001</v>
      </c>
      <c r="AG105" s="11">
        <v>20.991525423728813</v>
      </c>
      <c r="AH105" s="11">
        <v>26.881354999999999</v>
      </c>
      <c r="AI105" s="11">
        <v>4.0508474576271194</v>
      </c>
      <c r="AJ105" s="11">
        <v>0</v>
      </c>
      <c r="AK105" s="11">
        <v>0</v>
      </c>
      <c r="AL105" s="11">
        <v>0</v>
      </c>
      <c r="AM105" s="11">
        <f t="shared" si="195"/>
        <v>26.813559322033896</v>
      </c>
      <c r="AN105" s="11">
        <f t="shared" si="195"/>
        <v>30.864355</v>
      </c>
      <c r="AO105" s="32" t="s">
        <v>264</v>
      </c>
    </row>
    <row r="106" spans="1:41" ht="43.5" customHeight="1" x14ac:dyDescent="0.25">
      <c r="A106" s="42" t="s">
        <v>211</v>
      </c>
      <c r="B106" s="27" t="s">
        <v>212</v>
      </c>
      <c r="C106" s="29" t="s">
        <v>213</v>
      </c>
      <c r="D106" s="33" t="s">
        <v>263</v>
      </c>
      <c r="E106" s="34">
        <v>2018</v>
      </c>
      <c r="F106" s="34">
        <v>2022</v>
      </c>
      <c r="G106" s="34">
        <v>2022</v>
      </c>
      <c r="H106" s="9">
        <v>0</v>
      </c>
      <c r="I106" s="12">
        <v>0</v>
      </c>
      <c r="J106" s="9">
        <v>0</v>
      </c>
      <c r="K106" s="9">
        <f t="shared" si="249"/>
        <v>27.635593220338983</v>
      </c>
      <c r="L106" s="9">
        <v>2.09</v>
      </c>
      <c r="M106" s="9">
        <v>25.55</v>
      </c>
      <c r="N106" s="9">
        <v>0</v>
      </c>
      <c r="O106" s="9">
        <v>0</v>
      </c>
      <c r="P106" s="9">
        <f t="shared" si="250"/>
        <v>27.634999999999998</v>
      </c>
      <c r="Q106" s="9">
        <v>2.09</v>
      </c>
      <c r="R106" s="9">
        <v>25.55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f t="shared" si="251"/>
        <v>27.635593220338983</v>
      </c>
      <c r="Y106" s="9">
        <v>0</v>
      </c>
      <c r="Z106" s="9">
        <f t="shared" si="252"/>
        <v>27.634999999999998</v>
      </c>
      <c r="AA106" s="9">
        <v>0</v>
      </c>
      <c r="AB106" s="12">
        <v>0</v>
      </c>
      <c r="AC106" s="11">
        <v>1.771186440677966</v>
      </c>
      <c r="AD106" s="11">
        <v>3.915</v>
      </c>
      <c r="AE106" s="11">
        <v>0</v>
      </c>
      <c r="AF106" s="11">
        <v>23.72</v>
      </c>
      <c r="AG106" s="11">
        <v>0</v>
      </c>
      <c r="AH106" s="11">
        <v>0</v>
      </c>
      <c r="AI106" s="11">
        <v>20.779661016949152</v>
      </c>
      <c r="AJ106" s="11">
        <v>0</v>
      </c>
      <c r="AK106" s="11">
        <v>5.0847457627118651</v>
      </c>
      <c r="AL106" s="11">
        <v>0</v>
      </c>
      <c r="AM106" s="11">
        <f t="shared" si="195"/>
        <v>27.635593220338983</v>
      </c>
      <c r="AN106" s="11">
        <f t="shared" si="195"/>
        <v>27.634999999999998</v>
      </c>
      <c r="AO106" s="32" t="s">
        <v>264</v>
      </c>
    </row>
    <row r="107" spans="1:41" ht="25.5" customHeight="1" x14ac:dyDescent="0.25">
      <c r="A107" s="42" t="s">
        <v>214</v>
      </c>
      <c r="B107" s="27" t="s">
        <v>215</v>
      </c>
      <c r="C107" s="29" t="s">
        <v>216</v>
      </c>
      <c r="D107" s="33" t="s">
        <v>263</v>
      </c>
      <c r="E107" s="34">
        <v>2021</v>
      </c>
      <c r="F107" s="34">
        <v>2022</v>
      </c>
      <c r="G107" s="34">
        <v>2022</v>
      </c>
      <c r="H107" s="9">
        <v>0</v>
      </c>
      <c r="I107" s="12">
        <v>0</v>
      </c>
      <c r="J107" s="9">
        <v>0</v>
      </c>
      <c r="K107" s="9">
        <f t="shared" si="249"/>
        <v>6.2457627118644066</v>
      </c>
      <c r="L107" s="9">
        <v>0</v>
      </c>
      <c r="M107" s="9">
        <v>6.25</v>
      </c>
      <c r="N107" s="9">
        <v>0</v>
      </c>
      <c r="O107" s="9">
        <v>0</v>
      </c>
      <c r="P107" s="9">
        <f t="shared" si="250"/>
        <v>6.2456830508474575</v>
      </c>
      <c r="Q107" s="9">
        <v>0</v>
      </c>
      <c r="R107" s="9">
        <v>6.25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f t="shared" si="251"/>
        <v>6.2457627118644066</v>
      </c>
      <c r="Y107" s="9">
        <v>0</v>
      </c>
      <c r="Z107" s="9">
        <f t="shared" si="252"/>
        <v>6.2456830508474575</v>
      </c>
      <c r="AA107" s="9">
        <v>0</v>
      </c>
      <c r="AB107" s="12">
        <v>0</v>
      </c>
      <c r="AC107" s="11">
        <v>0</v>
      </c>
      <c r="AD107" s="11">
        <v>1.2626999999999999</v>
      </c>
      <c r="AE107" s="11">
        <v>0</v>
      </c>
      <c r="AF107" s="11">
        <v>0</v>
      </c>
      <c r="AG107" s="11">
        <v>0</v>
      </c>
      <c r="AH107" s="11">
        <v>0</v>
      </c>
      <c r="AI107" s="11">
        <v>3.3389830508474576</v>
      </c>
      <c r="AJ107" s="11">
        <v>3.3389830508474576</v>
      </c>
      <c r="AK107" s="11">
        <v>2.9067796610169494</v>
      </c>
      <c r="AL107" s="11">
        <v>1.6439999999999999</v>
      </c>
      <c r="AM107" s="11">
        <f t="shared" si="195"/>
        <v>6.2457627118644066</v>
      </c>
      <c r="AN107" s="11">
        <f t="shared" si="195"/>
        <v>6.2456830508474575</v>
      </c>
      <c r="AO107" s="32" t="s">
        <v>264</v>
      </c>
    </row>
    <row r="108" spans="1:41" ht="24.95" customHeight="1" x14ac:dyDescent="0.25">
      <c r="A108" s="42" t="s">
        <v>217</v>
      </c>
      <c r="B108" s="27" t="s">
        <v>218</v>
      </c>
      <c r="C108" s="29" t="s">
        <v>219</v>
      </c>
      <c r="D108" s="33" t="s">
        <v>263</v>
      </c>
      <c r="E108" s="34">
        <v>2021</v>
      </c>
      <c r="F108" s="34">
        <v>2022</v>
      </c>
      <c r="G108" s="34">
        <v>2022</v>
      </c>
      <c r="H108" s="9">
        <v>0</v>
      </c>
      <c r="I108" s="12">
        <v>0</v>
      </c>
      <c r="J108" s="9">
        <v>0</v>
      </c>
      <c r="K108" s="9">
        <f t="shared" si="249"/>
        <v>6.9152542372881349</v>
      </c>
      <c r="L108" s="9">
        <v>0</v>
      </c>
      <c r="M108" s="9">
        <f t="shared" si="138"/>
        <v>6.9152542372881349</v>
      </c>
      <c r="N108" s="9">
        <v>0</v>
      </c>
      <c r="O108" s="9">
        <v>0</v>
      </c>
      <c r="P108" s="9">
        <f t="shared" si="250"/>
        <v>6.9152542372881349</v>
      </c>
      <c r="Q108" s="9">
        <v>0</v>
      </c>
      <c r="R108" s="9">
        <v>6.92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f t="shared" si="251"/>
        <v>6.9152542372881349</v>
      </c>
      <c r="Y108" s="9">
        <v>0</v>
      </c>
      <c r="Z108" s="9">
        <f t="shared" si="252"/>
        <v>6.9152542372881349</v>
      </c>
      <c r="AA108" s="9">
        <v>0</v>
      </c>
      <c r="AB108" s="12">
        <v>0</v>
      </c>
      <c r="AC108" s="11">
        <v>0</v>
      </c>
      <c r="AD108" s="11">
        <v>0</v>
      </c>
      <c r="AE108" s="11">
        <v>0</v>
      </c>
      <c r="AF108" s="11">
        <v>0</v>
      </c>
      <c r="AG108" s="11">
        <v>0</v>
      </c>
      <c r="AH108" s="11">
        <v>0</v>
      </c>
      <c r="AI108" s="11">
        <v>3.406779661016949</v>
      </c>
      <c r="AJ108" s="11">
        <v>3.406779661016949</v>
      </c>
      <c r="AK108" s="11">
        <v>3.5084745762711864</v>
      </c>
      <c r="AL108" s="11">
        <v>3.5084745762711864</v>
      </c>
      <c r="AM108" s="11">
        <f t="shared" si="195"/>
        <v>6.9152542372881349</v>
      </c>
      <c r="AN108" s="11">
        <f t="shared" si="195"/>
        <v>6.9152542372881349</v>
      </c>
      <c r="AO108" s="32" t="s">
        <v>264</v>
      </c>
    </row>
    <row r="109" spans="1:41" ht="53.25" customHeight="1" x14ac:dyDescent="0.25">
      <c r="A109" s="37" t="s">
        <v>220</v>
      </c>
      <c r="B109" s="38" t="s">
        <v>221</v>
      </c>
      <c r="C109" s="28" t="s">
        <v>37</v>
      </c>
      <c r="D109" s="30" t="s">
        <v>285</v>
      </c>
      <c r="E109" s="31" t="s">
        <v>285</v>
      </c>
      <c r="F109" s="31" t="s">
        <v>285</v>
      </c>
      <c r="G109" s="31" t="s">
        <v>285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f t="shared" si="170"/>
        <v>0</v>
      </c>
      <c r="V109" s="13">
        <f t="shared" si="170"/>
        <v>0</v>
      </c>
      <c r="W109" s="13">
        <f t="shared" si="170"/>
        <v>0</v>
      </c>
      <c r="X109" s="13">
        <f t="shared" si="170"/>
        <v>0</v>
      </c>
      <c r="Y109" s="13">
        <f t="shared" si="170"/>
        <v>0</v>
      </c>
      <c r="Z109" s="13">
        <f t="shared" ref="Z109" si="253">O109</f>
        <v>0</v>
      </c>
      <c r="AA109" s="13">
        <f t="shared" ref="AA109" si="254">P109</f>
        <v>0</v>
      </c>
      <c r="AB109" s="13">
        <f t="shared" ref="AB109" si="255">Q109</f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f t="shared" si="195"/>
        <v>0</v>
      </c>
      <c r="AN109" s="10">
        <f t="shared" si="195"/>
        <v>0</v>
      </c>
      <c r="AO109" s="32" t="s">
        <v>264</v>
      </c>
    </row>
    <row r="110" spans="1:41" ht="34.5" customHeight="1" x14ac:dyDescent="0.25">
      <c r="A110" s="37" t="s">
        <v>222</v>
      </c>
      <c r="B110" s="38" t="s">
        <v>223</v>
      </c>
      <c r="C110" s="28" t="s">
        <v>37</v>
      </c>
      <c r="D110" s="30" t="s">
        <v>285</v>
      </c>
      <c r="E110" s="31" t="s">
        <v>285</v>
      </c>
      <c r="F110" s="31" t="s">
        <v>285</v>
      </c>
      <c r="G110" s="31" t="s">
        <v>285</v>
      </c>
      <c r="H110" s="13">
        <f>H111+H112+H113+H114+H115+H116+H117+H118+H119+H120+H121+H122+H125</f>
        <v>0</v>
      </c>
      <c r="I110" s="13">
        <f>I111+I112+I113+I114+I115+I116+I117+I118+I119+I120+I121+I122+I125+I123+I124</f>
        <v>0</v>
      </c>
      <c r="J110" s="13">
        <f>J111+J112+J113+J114+J115+J116+J117+J118+J119+J120+J121+J122+J125+J123+J124</f>
        <v>0</v>
      </c>
      <c r="K110" s="13">
        <f>L110+M110+N110+O110</f>
        <v>591.04932203389831</v>
      </c>
      <c r="L110" s="13">
        <f t="shared" ref="L110:O110" si="256">L111+L112+L113+L114+L115+L116+L117+L118+L119+L120+L121+L122+L125+L123+L124</f>
        <v>0</v>
      </c>
      <c r="M110" s="13">
        <f t="shared" si="256"/>
        <v>0</v>
      </c>
      <c r="N110" s="13">
        <f t="shared" si="256"/>
        <v>119.55932203389828</v>
      </c>
      <c r="O110" s="13">
        <f t="shared" si="256"/>
        <v>471.49</v>
      </c>
      <c r="P110" s="13">
        <f>Q110+R110+S110+T110</f>
        <v>585.05627118644065</v>
      </c>
      <c r="Q110" s="13">
        <f t="shared" ref="Q110:AL110" si="257">Q111+Q112+Q113+Q114+Q115+Q116+Q117+Q118+Q119+Q120+Q121+Q122+Q125+Q123+Q124</f>
        <v>11.22</v>
      </c>
      <c r="R110" s="13">
        <f t="shared" si="257"/>
        <v>0</v>
      </c>
      <c r="S110" s="13">
        <f t="shared" si="257"/>
        <v>99.416271186440653</v>
      </c>
      <c r="T110" s="13">
        <f t="shared" si="257"/>
        <v>474.42</v>
      </c>
      <c r="U110" s="13">
        <f t="shared" si="257"/>
        <v>0</v>
      </c>
      <c r="V110" s="13">
        <f t="shared" si="257"/>
        <v>0</v>
      </c>
      <c r="W110" s="13">
        <f t="shared" si="257"/>
        <v>11.22</v>
      </c>
      <c r="X110" s="13">
        <f t="shared" si="257"/>
        <v>591.05052203389823</v>
      </c>
      <c r="Y110" s="13">
        <f t="shared" si="257"/>
        <v>22.44</v>
      </c>
      <c r="Z110" s="13">
        <f t="shared" ref="Z110" si="258">Z111+Z112+Z113+Z114+Z115+Z116+Z117+Z118+Z119+Z120+Z121+Z122+Z125+Z123+Z124</f>
        <v>585.05627118644065</v>
      </c>
      <c r="AA110" s="13">
        <f t="shared" ref="AA110" si="259">AA111+AA112+AA113+AA114+AA115+AA116+AA117+AA118+AA119+AA120+AA121+AA122+AA125+AA123+AA124</f>
        <v>0</v>
      </c>
      <c r="AB110" s="13">
        <f t="shared" ref="AB110" si="260">AB111+AB112+AB113+AB114+AB115+AB116+AB117+AB118+AB119+AB120+AB121+AB122+AB125+AB123+AB124</f>
        <v>0</v>
      </c>
      <c r="AC110" s="13">
        <f t="shared" si="257"/>
        <v>23.398305084745765</v>
      </c>
      <c r="AD110" s="13">
        <f t="shared" si="257"/>
        <v>14.474237288135594</v>
      </c>
      <c r="AE110" s="13">
        <f t="shared" si="257"/>
        <v>48.264128813559324</v>
      </c>
      <c r="AF110" s="13">
        <f t="shared" si="257"/>
        <v>25.913728813559324</v>
      </c>
      <c r="AG110" s="13">
        <f t="shared" si="257"/>
        <v>198.74966101694915</v>
      </c>
      <c r="AH110" s="13">
        <f t="shared" si="257"/>
        <v>192.86966101694915</v>
      </c>
      <c r="AI110" s="13">
        <f t="shared" si="257"/>
        <v>195.33192203389831</v>
      </c>
      <c r="AJ110" s="13">
        <f t="shared" si="257"/>
        <v>220.15932203389829</v>
      </c>
      <c r="AK110" s="13">
        <f t="shared" si="257"/>
        <v>125.30650508474577</v>
      </c>
      <c r="AL110" s="13">
        <f t="shared" si="257"/>
        <v>131.64830508474577</v>
      </c>
      <c r="AM110" s="10">
        <f t="shared" si="195"/>
        <v>591.05052203389823</v>
      </c>
      <c r="AN110" s="10">
        <f>AD110+AF110+AH110+AJ110+AL110-0.01</f>
        <v>585.05525423728807</v>
      </c>
      <c r="AO110" s="32" t="s">
        <v>264</v>
      </c>
    </row>
    <row r="111" spans="1:41" ht="24.95" customHeight="1" x14ac:dyDescent="0.25">
      <c r="A111" s="42" t="s">
        <v>224</v>
      </c>
      <c r="B111" s="27" t="s">
        <v>225</v>
      </c>
      <c r="C111" s="29" t="s">
        <v>226</v>
      </c>
      <c r="D111" s="33" t="s">
        <v>284</v>
      </c>
      <c r="E111" s="34">
        <v>2018</v>
      </c>
      <c r="F111" s="32">
        <v>2018</v>
      </c>
      <c r="G111" s="32" t="s">
        <v>285</v>
      </c>
      <c r="H111" s="9">
        <v>0</v>
      </c>
      <c r="I111" s="9">
        <v>0</v>
      </c>
      <c r="J111" s="9">
        <v>0</v>
      </c>
      <c r="K111" s="9">
        <f t="shared" ref="K111:K125" si="261">J111+X111</f>
        <v>20.14406779661017</v>
      </c>
      <c r="L111" s="9">
        <v>0</v>
      </c>
      <c r="M111" s="9">
        <v>0</v>
      </c>
      <c r="N111" s="9">
        <v>20.14406779661017</v>
      </c>
      <c r="O111" s="9">
        <v>0</v>
      </c>
      <c r="P111" s="9">
        <f t="shared" ref="P111:P122" si="262">J111+Z111</f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f t="shared" ref="X111:X125" si="263">AC111+AE111+AG111+AI111+AK111</f>
        <v>20.14406779661017</v>
      </c>
      <c r="Y111" s="9">
        <v>0</v>
      </c>
      <c r="Z111" s="9">
        <v>0</v>
      </c>
      <c r="AA111" s="9">
        <v>0</v>
      </c>
      <c r="AB111" s="9">
        <v>0</v>
      </c>
      <c r="AC111" s="11">
        <v>20.14406779661017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v>0</v>
      </c>
      <c r="AM111" s="11">
        <f t="shared" si="195"/>
        <v>20.14406779661017</v>
      </c>
      <c r="AN111" s="11">
        <f t="shared" si="195"/>
        <v>0</v>
      </c>
      <c r="AO111" s="32" t="s">
        <v>264</v>
      </c>
    </row>
    <row r="112" spans="1:41" ht="24.95" customHeight="1" x14ac:dyDescent="0.25">
      <c r="A112" s="42" t="s">
        <v>227</v>
      </c>
      <c r="B112" s="27" t="s">
        <v>225</v>
      </c>
      <c r="C112" s="29" t="s">
        <v>228</v>
      </c>
      <c r="D112" s="33" t="s">
        <v>284</v>
      </c>
      <c r="E112" s="34">
        <v>2019</v>
      </c>
      <c r="F112" s="34">
        <v>2019</v>
      </c>
      <c r="G112" s="34">
        <v>2019</v>
      </c>
      <c r="H112" s="9">
        <v>0</v>
      </c>
      <c r="I112" s="9">
        <v>0</v>
      </c>
      <c r="J112" s="9">
        <v>0</v>
      </c>
      <c r="K112" s="9">
        <f t="shared" si="261"/>
        <v>22.508474576271187</v>
      </c>
      <c r="L112" s="9">
        <v>0</v>
      </c>
      <c r="M112" s="9">
        <v>0</v>
      </c>
      <c r="N112" s="9">
        <v>22.508474576271187</v>
      </c>
      <c r="O112" s="9">
        <v>0</v>
      </c>
      <c r="P112" s="9">
        <f t="shared" si="262"/>
        <v>22.51</v>
      </c>
      <c r="Q112" s="9">
        <v>0</v>
      </c>
      <c r="R112" s="9">
        <v>0</v>
      </c>
      <c r="S112" s="9">
        <v>22.51</v>
      </c>
      <c r="T112" s="9">
        <v>0</v>
      </c>
      <c r="U112" s="9">
        <v>0</v>
      </c>
      <c r="V112" s="9">
        <v>0</v>
      </c>
      <c r="W112" s="9">
        <v>0</v>
      </c>
      <c r="X112" s="9">
        <f t="shared" si="263"/>
        <v>22.508474576271187</v>
      </c>
      <c r="Y112" s="9">
        <v>0</v>
      </c>
      <c r="Z112" s="9">
        <v>22.51</v>
      </c>
      <c r="AA112" s="9">
        <v>0</v>
      </c>
      <c r="AB112" s="9">
        <v>0</v>
      </c>
      <c r="AC112" s="11">
        <v>0</v>
      </c>
      <c r="AD112" s="11">
        <v>0</v>
      </c>
      <c r="AE112" s="11">
        <v>22.508474576271187</v>
      </c>
      <c r="AF112" s="11">
        <v>22.508474576271187</v>
      </c>
      <c r="AG112" s="11">
        <v>0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f t="shared" si="195"/>
        <v>22.508474576271187</v>
      </c>
      <c r="AN112" s="11">
        <f t="shared" si="195"/>
        <v>22.508474576271187</v>
      </c>
      <c r="AO112" s="32" t="s">
        <v>264</v>
      </c>
    </row>
    <row r="113" spans="1:41" ht="24.95" customHeight="1" x14ac:dyDescent="0.25">
      <c r="A113" s="42" t="s">
        <v>229</v>
      </c>
      <c r="B113" s="27" t="s">
        <v>225</v>
      </c>
      <c r="C113" s="29" t="s">
        <v>230</v>
      </c>
      <c r="D113" s="33" t="s">
        <v>284</v>
      </c>
      <c r="E113" s="34">
        <v>2020</v>
      </c>
      <c r="F113" s="34">
        <v>2020</v>
      </c>
      <c r="G113" s="34">
        <v>2020</v>
      </c>
      <c r="H113" s="9">
        <v>0</v>
      </c>
      <c r="I113" s="9">
        <v>0</v>
      </c>
      <c r="J113" s="9">
        <v>0</v>
      </c>
      <c r="K113" s="9">
        <f t="shared" si="261"/>
        <v>22.932203389830509</v>
      </c>
      <c r="L113" s="9">
        <v>0</v>
      </c>
      <c r="M113" s="9">
        <v>0</v>
      </c>
      <c r="N113" s="9">
        <v>22.932203389830509</v>
      </c>
      <c r="O113" s="9">
        <v>0</v>
      </c>
      <c r="P113" s="9">
        <f t="shared" si="262"/>
        <v>22.93</v>
      </c>
      <c r="Q113" s="9">
        <v>0</v>
      </c>
      <c r="R113" s="9">
        <v>0</v>
      </c>
      <c r="S113" s="9">
        <v>22.93</v>
      </c>
      <c r="T113" s="9">
        <v>0</v>
      </c>
      <c r="U113" s="9">
        <v>0</v>
      </c>
      <c r="V113" s="9">
        <v>0</v>
      </c>
      <c r="W113" s="9">
        <v>0</v>
      </c>
      <c r="X113" s="9">
        <f t="shared" si="263"/>
        <v>22.932203389830509</v>
      </c>
      <c r="Y113" s="9">
        <v>0</v>
      </c>
      <c r="Z113" s="9">
        <v>22.93</v>
      </c>
      <c r="AA113" s="9">
        <v>0</v>
      </c>
      <c r="AB113" s="9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v>22.932203389830509</v>
      </c>
      <c r="AH113" s="11">
        <v>22.932203389830509</v>
      </c>
      <c r="AI113" s="11">
        <v>0</v>
      </c>
      <c r="AJ113" s="11">
        <v>0</v>
      </c>
      <c r="AK113" s="11">
        <v>0</v>
      </c>
      <c r="AL113" s="11">
        <v>0</v>
      </c>
      <c r="AM113" s="11">
        <f t="shared" si="195"/>
        <v>22.932203389830509</v>
      </c>
      <c r="AN113" s="11">
        <f t="shared" si="195"/>
        <v>22.932203389830509</v>
      </c>
      <c r="AO113" s="32" t="s">
        <v>264</v>
      </c>
    </row>
    <row r="114" spans="1:41" ht="24.95" customHeight="1" x14ac:dyDescent="0.25">
      <c r="A114" s="42" t="s">
        <v>231</v>
      </c>
      <c r="B114" s="27" t="s">
        <v>225</v>
      </c>
      <c r="C114" s="29" t="s">
        <v>232</v>
      </c>
      <c r="D114" s="33" t="s">
        <v>284</v>
      </c>
      <c r="E114" s="34">
        <v>2021</v>
      </c>
      <c r="F114" s="34">
        <v>2021</v>
      </c>
      <c r="G114" s="34">
        <v>2021</v>
      </c>
      <c r="H114" s="9">
        <v>0</v>
      </c>
      <c r="I114" s="9">
        <v>0</v>
      </c>
      <c r="J114" s="9">
        <v>0</v>
      </c>
      <c r="K114" s="9">
        <f t="shared" si="261"/>
        <v>18.822033898305087</v>
      </c>
      <c r="L114" s="9">
        <v>0</v>
      </c>
      <c r="M114" s="9">
        <v>0</v>
      </c>
      <c r="N114" s="9">
        <v>18.822033898305087</v>
      </c>
      <c r="O114" s="9">
        <v>0</v>
      </c>
      <c r="P114" s="9">
        <f t="shared" si="262"/>
        <v>18.82</v>
      </c>
      <c r="Q114" s="9">
        <v>0</v>
      </c>
      <c r="R114" s="9">
        <v>0</v>
      </c>
      <c r="S114" s="9">
        <v>18.82</v>
      </c>
      <c r="T114" s="9">
        <v>0</v>
      </c>
      <c r="U114" s="9">
        <v>0</v>
      </c>
      <c r="V114" s="9">
        <v>0</v>
      </c>
      <c r="W114" s="9">
        <v>0</v>
      </c>
      <c r="X114" s="9">
        <f t="shared" si="263"/>
        <v>18.822033898305087</v>
      </c>
      <c r="Y114" s="9">
        <v>0</v>
      </c>
      <c r="Z114" s="9">
        <v>18.82</v>
      </c>
      <c r="AA114" s="9">
        <v>0</v>
      </c>
      <c r="AB114" s="9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v>0</v>
      </c>
      <c r="AH114" s="11">
        <v>0</v>
      </c>
      <c r="AI114" s="11">
        <v>18.822033898305087</v>
      </c>
      <c r="AJ114" s="11">
        <v>18.822033898305087</v>
      </c>
      <c r="AK114" s="11">
        <v>0</v>
      </c>
      <c r="AL114" s="11">
        <v>0</v>
      </c>
      <c r="AM114" s="11">
        <f t="shared" si="195"/>
        <v>18.822033898305087</v>
      </c>
      <c r="AN114" s="11">
        <f t="shared" si="195"/>
        <v>18.822033898305087</v>
      </c>
      <c r="AO114" s="32" t="s">
        <v>264</v>
      </c>
    </row>
    <row r="115" spans="1:41" ht="24.95" customHeight="1" x14ac:dyDescent="0.25">
      <c r="A115" s="42" t="s">
        <v>233</v>
      </c>
      <c r="B115" s="27" t="s">
        <v>225</v>
      </c>
      <c r="C115" s="29" t="s">
        <v>234</v>
      </c>
      <c r="D115" s="33" t="s">
        <v>284</v>
      </c>
      <c r="E115" s="34">
        <v>2022</v>
      </c>
      <c r="F115" s="34">
        <v>2022</v>
      </c>
      <c r="G115" s="34">
        <v>2022</v>
      </c>
      <c r="H115" s="9">
        <v>0</v>
      </c>
      <c r="I115" s="9">
        <v>0</v>
      </c>
      <c r="J115" s="9">
        <v>0</v>
      </c>
      <c r="K115" s="9">
        <f t="shared" si="261"/>
        <v>20.576271186440682</v>
      </c>
      <c r="L115" s="9">
        <v>0</v>
      </c>
      <c r="M115" s="9">
        <v>0</v>
      </c>
      <c r="N115" s="9">
        <v>20.576271186440682</v>
      </c>
      <c r="O115" s="9">
        <v>0</v>
      </c>
      <c r="P115" s="9">
        <f t="shared" si="262"/>
        <v>20.58</v>
      </c>
      <c r="Q115" s="9">
        <v>0</v>
      </c>
      <c r="R115" s="9">
        <v>0</v>
      </c>
      <c r="S115" s="9">
        <v>20.58</v>
      </c>
      <c r="T115" s="9">
        <v>0</v>
      </c>
      <c r="U115" s="9">
        <v>0</v>
      </c>
      <c r="V115" s="9">
        <v>0</v>
      </c>
      <c r="W115" s="9">
        <v>0</v>
      </c>
      <c r="X115" s="9">
        <f t="shared" si="263"/>
        <v>20.576271186440682</v>
      </c>
      <c r="Y115" s="9">
        <v>0</v>
      </c>
      <c r="Z115" s="9">
        <v>20.58</v>
      </c>
      <c r="AA115" s="9">
        <v>0</v>
      </c>
      <c r="AB115" s="9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20.576271186440682</v>
      </c>
      <c r="AL115" s="11">
        <v>20.576271186440682</v>
      </c>
      <c r="AM115" s="11">
        <f t="shared" si="195"/>
        <v>20.576271186440682</v>
      </c>
      <c r="AN115" s="11">
        <f t="shared" si="195"/>
        <v>20.576271186440682</v>
      </c>
      <c r="AO115" s="32" t="s">
        <v>264</v>
      </c>
    </row>
    <row r="116" spans="1:41" ht="33" customHeight="1" x14ac:dyDescent="0.25">
      <c r="A116" s="42" t="s">
        <v>235</v>
      </c>
      <c r="B116" s="27" t="s">
        <v>236</v>
      </c>
      <c r="C116" s="29" t="s">
        <v>237</v>
      </c>
      <c r="D116" s="33" t="s">
        <v>284</v>
      </c>
      <c r="E116" s="34">
        <v>2018</v>
      </c>
      <c r="F116" s="34">
        <v>2020</v>
      </c>
      <c r="G116" s="34">
        <v>2020</v>
      </c>
      <c r="H116" s="9">
        <v>0</v>
      </c>
      <c r="I116" s="9">
        <v>0</v>
      </c>
      <c r="J116" s="9">
        <v>0</v>
      </c>
      <c r="K116" s="9">
        <f t="shared" si="261"/>
        <v>0.86440677966101698</v>
      </c>
      <c r="L116" s="9">
        <v>0</v>
      </c>
      <c r="M116" s="9">
        <v>0</v>
      </c>
      <c r="N116" s="9">
        <v>0.86440677966101698</v>
      </c>
      <c r="O116" s="9">
        <v>0</v>
      </c>
      <c r="P116" s="9">
        <f t="shared" si="262"/>
        <v>0.86440677966101698</v>
      </c>
      <c r="Q116" s="9">
        <v>0</v>
      </c>
      <c r="R116" s="9">
        <v>0</v>
      </c>
      <c r="S116" s="9">
        <v>0.86440677966101698</v>
      </c>
      <c r="T116" s="9">
        <v>0</v>
      </c>
      <c r="U116" s="9">
        <v>0</v>
      </c>
      <c r="V116" s="9">
        <v>0</v>
      </c>
      <c r="W116" s="9">
        <v>0</v>
      </c>
      <c r="X116" s="9">
        <f t="shared" si="263"/>
        <v>0.86440677966101698</v>
      </c>
      <c r="Y116" s="9">
        <v>0</v>
      </c>
      <c r="Z116" s="9">
        <f t="shared" ref="Z116:Z122" si="264">AD116+AF116+AH116+AJ116+AL116</f>
        <v>0.86440677966101698</v>
      </c>
      <c r="AA116" s="9">
        <v>0</v>
      </c>
      <c r="AB116" s="9">
        <v>0</v>
      </c>
      <c r="AC116" s="11">
        <v>0.49152542372881353</v>
      </c>
      <c r="AD116" s="11">
        <v>0.49152542372881353</v>
      </c>
      <c r="AE116" s="11">
        <v>0.16949152542372883</v>
      </c>
      <c r="AF116" s="11">
        <v>0.16949152542372883</v>
      </c>
      <c r="AG116" s="11">
        <v>0.20338983050847459</v>
      </c>
      <c r="AH116" s="11">
        <v>0.20338983050847459</v>
      </c>
      <c r="AI116" s="11">
        <v>0</v>
      </c>
      <c r="AJ116" s="11">
        <v>0</v>
      </c>
      <c r="AK116" s="11">
        <v>0</v>
      </c>
      <c r="AL116" s="11">
        <v>0</v>
      </c>
      <c r="AM116" s="11">
        <f t="shared" si="195"/>
        <v>0.86440677966101698</v>
      </c>
      <c r="AN116" s="11">
        <f t="shared" si="195"/>
        <v>0.86440677966101698</v>
      </c>
      <c r="AO116" s="32" t="s">
        <v>264</v>
      </c>
    </row>
    <row r="117" spans="1:41" ht="24.95" customHeight="1" x14ac:dyDescent="0.25">
      <c r="A117" s="42" t="s">
        <v>238</v>
      </c>
      <c r="B117" s="27" t="s">
        <v>239</v>
      </c>
      <c r="C117" s="29" t="s">
        <v>240</v>
      </c>
      <c r="D117" s="33" t="s">
        <v>284</v>
      </c>
      <c r="E117" s="34">
        <v>2018</v>
      </c>
      <c r="F117" s="34">
        <v>2018</v>
      </c>
      <c r="G117" s="34">
        <v>2018</v>
      </c>
      <c r="H117" s="9">
        <v>0</v>
      </c>
      <c r="I117" s="9">
        <v>0</v>
      </c>
      <c r="J117" s="9">
        <v>0</v>
      </c>
      <c r="K117" s="9">
        <f t="shared" si="261"/>
        <v>1.728813559322034</v>
      </c>
      <c r="L117" s="9">
        <v>0</v>
      </c>
      <c r="M117" s="9">
        <v>0</v>
      </c>
      <c r="N117" s="9">
        <v>1.728813559322034</v>
      </c>
      <c r="O117" s="9">
        <v>0</v>
      </c>
      <c r="P117" s="9">
        <f t="shared" si="262"/>
        <v>1.728813559322034</v>
      </c>
      <c r="Q117" s="9">
        <v>0</v>
      </c>
      <c r="R117" s="9">
        <v>0</v>
      </c>
      <c r="S117" s="9">
        <v>1.728813559322034</v>
      </c>
      <c r="T117" s="9">
        <v>0</v>
      </c>
      <c r="U117" s="9">
        <v>0</v>
      </c>
      <c r="V117" s="9">
        <v>0</v>
      </c>
      <c r="W117" s="9">
        <v>0</v>
      </c>
      <c r="X117" s="9">
        <f t="shared" si="263"/>
        <v>1.728813559322034</v>
      </c>
      <c r="Y117" s="9">
        <v>0</v>
      </c>
      <c r="Z117" s="9">
        <f t="shared" si="264"/>
        <v>1.728813559322034</v>
      </c>
      <c r="AA117" s="9">
        <v>0</v>
      </c>
      <c r="AB117" s="9">
        <v>0</v>
      </c>
      <c r="AC117" s="11">
        <v>1.728813559322034</v>
      </c>
      <c r="AD117" s="11">
        <v>1.728813559322034</v>
      </c>
      <c r="AE117" s="11">
        <v>0</v>
      </c>
      <c r="AF117" s="11">
        <v>0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f t="shared" si="195"/>
        <v>1.728813559322034</v>
      </c>
      <c r="AN117" s="11">
        <f t="shared" si="195"/>
        <v>1.728813559322034</v>
      </c>
      <c r="AO117" s="32" t="s">
        <v>264</v>
      </c>
    </row>
    <row r="118" spans="1:41" ht="24.95" customHeight="1" x14ac:dyDescent="0.25">
      <c r="A118" s="42" t="s">
        <v>241</v>
      </c>
      <c r="B118" s="27" t="s">
        <v>239</v>
      </c>
      <c r="C118" s="29" t="s">
        <v>242</v>
      </c>
      <c r="D118" s="33" t="s">
        <v>284</v>
      </c>
      <c r="E118" s="34">
        <v>2019</v>
      </c>
      <c r="F118" s="34">
        <v>2019</v>
      </c>
      <c r="G118" s="34">
        <v>2019</v>
      </c>
      <c r="H118" s="9">
        <v>0</v>
      </c>
      <c r="I118" s="9">
        <v>0</v>
      </c>
      <c r="J118" s="9">
        <v>0</v>
      </c>
      <c r="K118" s="9">
        <f t="shared" si="261"/>
        <v>1.6694915254237288</v>
      </c>
      <c r="L118" s="9">
        <v>0</v>
      </c>
      <c r="M118" s="9">
        <v>0</v>
      </c>
      <c r="N118" s="9">
        <v>1.6694915254237288</v>
      </c>
      <c r="O118" s="9">
        <v>0</v>
      </c>
      <c r="P118" s="9">
        <f t="shared" si="262"/>
        <v>1.6694915254237288</v>
      </c>
      <c r="Q118" s="9">
        <v>0</v>
      </c>
      <c r="R118" s="9">
        <v>0</v>
      </c>
      <c r="S118" s="9">
        <v>1.6694915254237288</v>
      </c>
      <c r="T118" s="9">
        <v>0</v>
      </c>
      <c r="U118" s="9">
        <v>0</v>
      </c>
      <c r="V118" s="9">
        <v>0</v>
      </c>
      <c r="W118" s="9">
        <v>0</v>
      </c>
      <c r="X118" s="9">
        <f t="shared" si="263"/>
        <v>1.6694915254237288</v>
      </c>
      <c r="Y118" s="9">
        <v>0</v>
      </c>
      <c r="Z118" s="9">
        <f t="shared" si="264"/>
        <v>1.6694915254237288</v>
      </c>
      <c r="AA118" s="9">
        <v>0</v>
      </c>
      <c r="AB118" s="9">
        <v>0</v>
      </c>
      <c r="AC118" s="11">
        <v>0</v>
      </c>
      <c r="AD118" s="11">
        <v>0</v>
      </c>
      <c r="AE118" s="11">
        <v>1.6694915254237288</v>
      </c>
      <c r="AF118" s="11">
        <v>1.6694915254237288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f t="shared" si="195"/>
        <v>1.6694915254237288</v>
      </c>
      <c r="AN118" s="11">
        <f t="shared" si="195"/>
        <v>1.6694915254237288</v>
      </c>
      <c r="AO118" s="32" t="s">
        <v>264</v>
      </c>
    </row>
    <row r="119" spans="1:41" ht="24.95" customHeight="1" x14ac:dyDescent="0.25">
      <c r="A119" s="42" t="s">
        <v>243</v>
      </c>
      <c r="B119" s="27" t="s">
        <v>239</v>
      </c>
      <c r="C119" s="29" t="s">
        <v>244</v>
      </c>
      <c r="D119" s="33" t="s">
        <v>284</v>
      </c>
      <c r="E119" s="34">
        <v>2020</v>
      </c>
      <c r="F119" s="34">
        <v>2020</v>
      </c>
      <c r="G119" s="34">
        <v>2020</v>
      </c>
      <c r="H119" s="9">
        <v>0</v>
      </c>
      <c r="I119" s="9">
        <v>0</v>
      </c>
      <c r="J119" s="9">
        <v>0</v>
      </c>
      <c r="K119" s="9">
        <f t="shared" si="261"/>
        <v>1.5254237288135595</v>
      </c>
      <c r="L119" s="9">
        <v>0</v>
      </c>
      <c r="M119" s="9">
        <v>0</v>
      </c>
      <c r="N119" s="9">
        <v>1.5254237288135595</v>
      </c>
      <c r="O119" s="9">
        <v>0</v>
      </c>
      <c r="P119" s="9">
        <f t="shared" si="262"/>
        <v>1.5254237288135595</v>
      </c>
      <c r="Q119" s="9">
        <v>0</v>
      </c>
      <c r="R119" s="9">
        <v>0</v>
      </c>
      <c r="S119" s="9">
        <v>1.5254237288135595</v>
      </c>
      <c r="T119" s="9">
        <v>0</v>
      </c>
      <c r="U119" s="9">
        <v>0</v>
      </c>
      <c r="V119" s="9">
        <v>0</v>
      </c>
      <c r="W119" s="9">
        <v>0</v>
      </c>
      <c r="X119" s="9">
        <f t="shared" si="263"/>
        <v>1.5254237288135595</v>
      </c>
      <c r="Y119" s="9">
        <v>0</v>
      </c>
      <c r="Z119" s="9">
        <f t="shared" si="264"/>
        <v>1.5254237288135595</v>
      </c>
      <c r="AA119" s="9">
        <v>0</v>
      </c>
      <c r="AB119" s="9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v>1.5254237288135595</v>
      </c>
      <c r="AH119" s="11">
        <v>1.5254237288135595</v>
      </c>
      <c r="AI119" s="11">
        <v>0</v>
      </c>
      <c r="AJ119" s="11">
        <v>0</v>
      </c>
      <c r="AK119" s="11">
        <v>0</v>
      </c>
      <c r="AL119" s="11">
        <v>0</v>
      </c>
      <c r="AM119" s="11">
        <f t="shared" si="195"/>
        <v>1.5254237288135595</v>
      </c>
      <c r="AN119" s="11">
        <f t="shared" si="195"/>
        <v>1.5254237288135595</v>
      </c>
      <c r="AO119" s="32" t="s">
        <v>264</v>
      </c>
    </row>
    <row r="120" spans="1:41" ht="24.95" customHeight="1" x14ac:dyDescent="0.25">
      <c r="A120" s="42" t="s">
        <v>245</v>
      </c>
      <c r="B120" s="27" t="s">
        <v>239</v>
      </c>
      <c r="C120" s="29" t="s">
        <v>246</v>
      </c>
      <c r="D120" s="33" t="s">
        <v>284</v>
      </c>
      <c r="E120" s="34">
        <v>2021</v>
      </c>
      <c r="F120" s="34">
        <v>2021</v>
      </c>
      <c r="G120" s="34">
        <v>2021</v>
      </c>
      <c r="H120" s="9">
        <v>0</v>
      </c>
      <c r="I120" s="9">
        <v>0</v>
      </c>
      <c r="J120" s="9">
        <v>0</v>
      </c>
      <c r="K120" s="9">
        <f t="shared" si="261"/>
        <v>1.5847457627118646</v>
      </c>
      <c r="L120" s="9">
        <v>0</v>
      </c>
      <c r="M120" s="9">
        <v>0</v>
      </c>
      <c r="N120" s="9">
        <v>1.5847457627118646</v>
      </c>
      <c r="O120" s="9">
        <v>0</v>
      </c>
      <c r="P120" s="9">
        <f t="shared" si="262"/>
        <v>1.5847457627118646</v>
      </c>
      <c r="Q120" s="9">
        <v>0</v>
      </c>
      <c r="R120" s="9">
        <v>0</v>
      </c>
      <c r="S120" s="9">
        <v>1.5847457627118646</v>
      </c>
      <c r="T120" s="9">
        <v>0</v>
      </c>
      <c r="U120" s="9">
        <v>0</v>
      </c>
      <c r="V120" s="9">
        <v>0</v>
      </c>
      <c r="W120" s="9">
        <v>0</v>
      </c>
      <c r="X120" s="9">
        <f t="shared" si="263"/>
        <v>1.5847457627118646</v>
      </c>
      <c r="Y120" s="9">
        <v>0</v>
      </c>
      <c r="Z120" s="9">
        <f t="shared" si="264"/>
        <v>1.5847457627118646</v>
      </c>
      <c r="AA120" s="9">
        <v>0</v>
      </c>
      <c r="AB120" s="9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v>0</v>
      </c>
      <c r="AH120" s="11">
        <v>0</v>
      </c>
      <c r="AI120" s="11">
        <v>1.5847457627118646</v>
      </c>
      <c r="AJ120" s="11">
        <v>1.5847457627118646</v>
      </c>
      <c r="AK120" s="11">
        <v>0</v>
      </c>
      <c r="AL120" s="11">
        <v>0</v>
      </c>
      <c r="AM120" s="11">
        <f t="shared" si="195"/>
        <v>1.5847457627118646</v>
      </c>
      <c r="AN120" s="11">
        <f t="shared" si="195"/>
        <v>1.5847457627118646</v>
      </c>
      <c r="AO120" s="32" t="s">
        <v>264</v>
      </c>
    </row>
    <row r="121" spans="1:41" ht="24.95" customHeight="1" x14ac:dyDescent="0.25">
      <c r="A121" s="42" t="s">
        <v>247</v>
      </c>
      <c r="B121" s="27" t="s">
        <v>239</v>
      </c>
      <c r="C121" s="29" t="s">
        <v>248</v>
      </c>
      <c r="D121" s="33" t="s">
        <v>284</v>
      </c>
      <c r="E121" s="34">
        <v>2022</v>
      </c>
      <c r="F121" s="34">
        <v>2022</v>
      </c>
      <c r="G121" s="34">
        <v>2022</v>
      </c>
      <c r="H121" s="9">
        <v>0</v>
      </c>
      <c r="I121" s="9">
        <v>0</v>
      </c>
      <c r="J121" s="9">
        <v>0</v>
      </c>
      <c r="K121" s="9">
        <f t="shared" si="261"/>
        <v>1.6271186440677967</v>
      </c>
      <c r="L121" s="9">
        <v>0</v>
      </c>
      <c r="M121" s="9">
        <v>0</v>
      </c>
      <c r="N121" s="9">
        <v>1.6271186440677967</v>
      </c>
      <c r="O121" s="9">
        <v>0</v>
      </c>
      <c r="P121" s="9">
        <f t="shared" si="262"/>
        <v>1.6271186440677967</v>
      </c>
      <c r="Q121" s="9">
        <v>0</v>
      </c>
      <c r="R121" s="9">
        <v>0</v>
      </c>
      <c r="S121" s="9">
        <v>1.6271186440677967</v>
      </c>
      <c r="T121" s="9">
        <v>0</v>
      </c>
      <c r="U121" s="9">
        <v>0</v>
      </c>
      <c r="V121" s="9">
        <v>0</v>
      </c>
      <c r="W121" s="9">
        <v>0</v>
      </c>
      <c r="X121" s="9">
        <f t="shared" si="263"/>
        <v>1.6271186440677967</v>
      </c>
      <c r="Y121" s="9">
        <v>0</v>
      </c>
      <c r="Z121" s="9">
        <f t="shared" si="264"/>
        <v>1.6271186440677967</v>
      </c>
      <c r="AA121" s="9">
        <v>0</v>
      </c>
      <c r="AB121" s="9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1.6271186440677967</v>
      </c>
      <c r="AL121" s="11">
        <v>1.6271186440677967</v>
      </c>
      <c r="AM121" s="11">
        <f t="shared" si="195"/>
        <v>1.6271186440677967</v>
      </c>
      <c r="AN121" s="11">
        <f t="shared" si="195"/>
        <v>1.6271186440677967</v>
      </c>
      <c r="AO121" s="32" t="s">
        <v>264</v>
      </c>
    </row>
    <row r="122" spans="1:41" ht="39" customHeight="1" x14ac:dyDescent="0.25">
      <c r="A122" s="42" t="s">
        <v>249</v>
      </c>
      <c r="B122" s="27" t="s">
        <v>250</v>
      </c>
      <c r="C122" s="29" t="s">
        <v>251</v>
      </c>
      <c r="D122" s="33" t="s">
        <v>284</v>
      </c>
      <c r="E122" s="34">
        <v>2018</v>
      </c>
      <c r="F122" s="34">
        <v>2022</v>
      </c>
      <c r="G122" s="34">
        <v>2022</v>
      </c>
      <c r="H122" s="9">
        <v>0</v>
      </c>
      <c r="I122" s="9">
        <v>0</v>
      </c>
      <c r="J122" s="9">
        <v>0</v>
      </c>
      <c r="K122" s="9">
        <f t="shared" si="261"/>
        <v>5.5762711864406782</v>
      </c>
      <c r="L122" s="9">
        <v>0</v>
      </c>
      <c r="M122" s="9">
        <v>0</v>
      </c>
      <c r="N122" s="9">
        <v>5.5762711864406782</v>
      </c>
      <c r="O122" s="9">
        <v>0</v>
      </c>
      <c r="P122" s="9">
        <f t="shared" si="262"/>
        <v>5.5762711864406782</v>
      </c>
      <c r="Q122" s="9">
        <v>0</v>
      </c>
      <c r="R122" s="9">
        <v>0</v>
      </c>
      <c r="S122" s="9">
        <v>5.5762711864406782</v>
      </c>
      <c r="T122" s="9">
        <v>0</v>
      </c>
      <c r="U122" s="9">
        <v>0</v>
      </c>
      <c r="V122" s="9">
        <v>0</v>
      </c>
      <c r="W122" s="9">
        <v>0</v>
      </c>
      <c r="X122" s="9">
        <f t="shared" si="263"/>
        <v>5.5762711864406782</v>
      </c>
      <c r="Y122" s="9">
        <v>0</v>
      </c>
      <c r="Z122" s="9">
        <f t="shared" si="264"/>
        <v>5.5762711864406782</v>
      </c>
      <c r="AA122" s="9">
        <v>0</v>
      </c>
      <c r="AB122" s="9">
        <v>0</v>
      </c>
      <c r="AC122" s="11">
        <v>1.0338983050847459</v>
      </c>
      <c r="AD122" s="11">
        <v>1.0338983050847459</v>
      </c>
      <c r="AE122" s="11">
        <v>1.076271186440678</v>
      </c>
      <c r="AF122" s="11">
        <v>1.076271186440678</v>
      </c>
      <c r="AG122" s="11">
        <v>1.1186440677966103</v>
      </c>
      <c r="AH122" s="11">
        <v>1.1186440677966103</v>
      </c>
      <c r="AI122" s="11">
        <v>1.152542372881356</v>
      </c>
      <c r="AJ122" s="11">
        <v>1.152542372881356</v>
      </c>
      <c r="AK122" s="11">
        <v>1.1949152542372881</v>
      </c>
      <c r="AL122" s="11">
        <v>1.1949152542372881</v>
      </c>
      <c r="AM122" s="11">
        <f t="shared" si="195"/>
        <v>5.5762711864406782</v>
      </c>
      <c r="AN122" s="11">
        <f t="shared" si="195"/>
        <v>5.5762711864406782</v>
      </c>
      <c r="AO122" s="32" t="s">
        <v>264</v>
      </c>
    </row>
    <row r="123" spans="1:41" ht="77.25" customHeight="1" x14ac:dyDescent="0.25">
      <c r="A123" s="42" t="s">
        <v>252</v>
      </c>
      <c r="B123" s="43" t="s">
        <v>280</v>
      </c>
      <c r="C123" s="35" t="s">
        <v>281</v>
      </c>
      <c r="D123" s="33" t="s">
        <v>284</v>
      </c>
      <c r="E123" s="34">
        <v>2018</v>
      </c>
      <c r="F123" s="32" t="s">
        <v>285</v>
      </c>
      <c r="G123" s="32">
        <v>2018</v>
      </c>
      <c r="H123" s="9">
        <v>0</v>
      </c>
      <c r="I123" s="9">
        <v>0</v>
      </c>
      <c r="J123" s="9">
        <v>0</v>
      </c>
      <c r="K123" s="9">
        <f t="shared" si="261"/>
        <v>0</v>
      </c>
      <c r="L123" s="9">
        <v>0</v>
      </c>
      <c r="M123" s="9">
        <v>0</v>
      </c>
      <c r="N123" s="9">
        <v>0</v>
      </c>
      <c r="O123" s="9">
        <v>0</v>
      </c>
      <c r="P123" s="9">
        <f t="shared" ref="P123:P124" si="265">Q123+R123+S123+T123</f>
        <v>8.25</v>
      </c>
      <c r="Q123" s="9">
        <v>8.25</v>
      </c>
      <c r="R123" s="9">
        <v>0</v>
      </c>
      <c r="S123" s="9">
        <v>0</v>
      </c>
      <c r="T123" s="9">
        <v>0</v>
      </c>
      <c r="U123" s="9">
        <v>0</v>
      </c>
      <c r="V123" s="9">
        <f t="shared" ref="V123:Y124" si="266">AA123+AC123+AE123+AG123+AI123+AK123</f>
        <v>0</v>
      </c>
      <c r="W123" s="9">
        <f t="shared" si="266"/>
        <v>8.25</v>
      </c>
      <c r="X123" s="9">
        <f t="shared" si="263"/>
        <v>0</v>
      </c>
      <c r="Y123" s="9">
        <f t="shared" si="266"/>
        <v>16.5</v>
      </c>
      <c r="Z123" s="9">
        <v>8.25</v>
      </c>
      <c r="AA123" s="9">
        <v>0</v>
      </c>
      <c r="AB123" s="9">
        <v>0</v>
      </c>
      <c r="AC123" s="11">
        <v>0</v>
      </c>
      <c r="AD123" s="11">
        <v>8.25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f t="shared" ref="AM123:AM124" si="267">AC123+AE123+AG123+AI123+AK123</f>
        <v>0</v>
      </c>
      <c r="AN123" s="11">
        <f t="shared" ref="AN123:AN124" si="268">AD123+AF123+AH123+AJ123+AL123</f>
        <v>8.25</v>
      </c>
      <c r="AO123" s="32"/>
    </row>
    <row r="124" spans="1:41" ht="83.25" customHeight="1" x14ac:dyDescent="0.25">
      <c r="A124" s="42" t="s">
        <v>278</v>
      </c>
      <c r="B124" s="44" t="s">
        <v>282</v>
      </c>
      <c r="C124" s="36" t="s">
        <v>283</v>
      </c>
      <c r="D124" s="33" t="s">
        <v>263</v>
      </c>
      <c r="E124" s="34">
        <v>2018</v>
      </c>
      <c r="F124" s="32" t="s">
        <v>285</v>
      </c>
      <c r="G124" s="32">
        <v>2018</v>
      </c>
      <c r="H124" s="9">
        <v>0</v>
      </c>
      <c r="I124" s="9">
        <v>0</v>
      </c>
      <c r="J124" s="9">
        <v>0</v>
      </c>
      <c r="K124" s="9">
        <f t="shared" si="261"/>
        <v>0</v>
      </c>
      <c r="L124" s="9">
        <v>0</v>
      </c>
      <c r="M124" s="9">
        <v>0</v>
      </c>
      <c r="N124" s="9">
        <v>0</v>
      </c>
      <c r="O124" s="9">
        <v>0</v>
      </c>
      <c r="P124" s="9">
        <f t="shared" si="265"/>
        <v>2.97</v>
      </c>
      <c r="Q124" s="9">
        <v>2.97</v>
      </c>
      <c r="R124" s="9">
        <v>0</v>
      </c>
      <c r="S124" s="9">
        <v>0</v>
      </c>
      <c r="T124" s="9">
        <v>0</v>
      </c>
      <c r="U124" s="9">
        <v>0</v>
      </c>
      <c r="V124" s="9">
        <f t="shared" si="266"/>
        <v>0</v>
      </c>
      <c r="W124" s="9">
        <f t="shared" si="266"/>
        <v>2.97</v>
      </c>
      <c r="X124" s="9">
        <f t="shared" si="263"/>
        <v>0</v>
      </c>
      <c r="Y124" s="9">
        <f t="shared" si="266"/>
        <v>5.94</v>
      </c>
      <c r="Z124" s="9">
        <v>2.97</v>
      </c>
      <c r="AA124" s="9">
        <v>0</v>
      </c>
      <c r="AB124" s="9">
        <v>0</v>
      </c>
      <c r="AC124" s="11">
        <v>0</v>
      </c>
      <c r="AD124" s="11">
        <v>2.97</v>
      </c>
      <c r="AE124" s="11">
        <v>0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f t="shared" si="267"/>
        <v>0</v>
      </c>
      <c r="AN124" s="11">
        <f t="shared" si="268"/>
        <v>2.97</v>
      </c>
      <c r="AO124" s="32"/>
    </row>
    <row r="125" spans="1:41" ht="24.95" customHeight="1" x14ac:dyDescent="0.25">
      <c r="A125" s="42" t="s">
        <v>279</v>
      </c>
      <c r="B125" s="27" t="s">
        <v>253</v>
      </c>
      <c r="C125" s="29" t="s">
        <v>285</v>
      </c>
      <c r="D125" s="33" t="s">
        <v>285</v>
      </c>
      <c r="E125" s="32" t="s">
        <v>285</v>
      </c>
      <c r="F125" s="32" t="s">
        <v>285</v>
      </c>
      <c r="G125" s="32" t="s">
        <v>285</v>
      </c>
      <c r="H125" s="9">
        <v>0</v>
      </c>
      <c r="I125" s="9">
        <v>0</v>
      </c>
      <c r="J125" s="9">
        <v>0</v>
      </c>
      <c r="K125" s="9">
        <f t="shared" si="261"/>
        <v>471.49119999999994</v>
      </c>
      <c r="L125" s="9">
        <v>0</v>
      </c>
      <c r="M125" s="9">
        <v>0</v>
      </c>
      <c r="N125" s="9">
        <v>0</v>
      </c>
      <c r="O125" s="9">
        <v>471.49</v>
      </c>
      <c r="P125" s="9">
        <f>Q125+R125+S125+T125</f>
        <v>474.42</v>
      </c>
      <c r="Q125" s="9">
        <v>0</v>
      </c>
      <c r="R125" s="9">
        <v>0</v>
      </c>
      <c r="S125" s="9">
        <v>0</v>
      </c>
      <c r="T125" s="9">
        <v>474.42</v>
      </c>
      <c r="U125" s="9">
        <v>0</v>
      </c>
      <c r="V125" s="9">
        <v>0</v>
      </c>
      <c r="W125" s="9">
        <v>0</v>
      </c>
      <c r="X125" s="9">
        <f t="shared" si="263"/>
        <v>471.49119999999994</v>
      </c>
      <c r="Y125" s="9">
        <v>0</v>
      </c>
      <c r="Z125" s="9">
        <v>474.42</v>
      </c>
      <c r="AA125" s="9">
        <v>0</v>
      </c>
      <c r="AB125" s="9">
        <v>0</v>
      </c>
      <c r="AC125" s="11">
        <v>0</v>
      </c>
      <c r="AD125" s="11">
        <v>0</v>
      </c>
      <c r="AE125" s="11">
        <v>22.840399999999999</v>
      </c>
      <c r="AF125" s="11">
        <v>0.49</v>
      </c>
      <c r="AG125" s="11">
        <v>172.97</v>
      </c>
      <c r="AH125" s="11">
        <v>167.09</v>
      </c>
      <c r="AI125" s="11">
        <v>173.77260000000001</v>
      </c>
      <c r="AJ125" s="11">
        <v>198.6</v>
      </c>
      <c r="AK125" s="11">
        <v>101.90819999999999</v>
      </c>
      <c r="AL125" s="11">
        <v>108.25</v>
      </c>
      <c r="AM125" s="11">
        <f t="shared" si="195"/>
        <v>471.49119999999994</v>
      </c>
      <c r="AN125" s="11">
        <f>AD125+AF125+AH125+AJ125+AL125-0.01</f>
        <v>474.42</v>
      </c>
      <c r="AO125" s="32" t="s">
        <v>264</v>
      </c>
    </row>
    <row r="126" spans="1:41" x14ac:dyDescent="0.25">
      <c r="AA126" s="14"/>
      <c r="AD126" s="8"/>
    </row>
    <row r="130" spans="2:2" ht="18.75" x14ac:dyDescent="0.3">
      <c r="B130" s="21"/>
    </row>
  </sheetData>
  <mergeCells count="32">
    <mergeCell ref="F14:G15"/>
    <mergeCell ref="H14:I15"/>
    <mergeCell ref="J14:J16"/>
    <mergeCell ref="K14:T14"/>
    <mergeCell ref="A4:AO4"/>
    <mergeCell ref="A6:AO6"/>
    <mergeCell ref="A7:AO7"/>
    <mergeCell ref="A9:AO9"/>
    <mergeCell ref="A12:AO12"/>
    <mergeCell ref="AO14:AO16"/>
    <mergeCell ref="K15:O15"/>
    <mergeCell ref="P15:T15"/>
    <mergeCell ref="U15:V15"/>
    <mergeCell ref="W15:X15"/>
    <mergeCell ref="Y15:Z15"/>
    <mergeCell ref="AC15:AD15"/>
    <mergeCell ref="A10:AN10"/>
    <mergeCell ref="AE15:AF15"/>
    <mergeCell ref="AG15:AH15"/>
    <mergeCell ref="AM15:AM16"/>
    <mergeCell ref="AN15:AN16"/>
    <mergeCell ref="AI15:AJ15"/>
    <mergeCell ref="AK15:AL15"/>
    <mergeCell ref="U14:Z14"/>
    <mergeCell ref="AA14:AB15"/>
    <mergeCell ref="AC14:AN14"/>
    <mergeCell ref="A13:AN13"/>
    <mergeCell ref="A14:A16"/>
    <mergeCell ref="B14:B16"/>
    <mergeCell ref="C14:C16"/>
    <mergeCell ref="D14:D16"/>
    <mergeCell ref="E14:E16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Карманов Дмитрий Викторович</dc:creator>
  <cp:lastModifiedBy>Воробьева Юлия Викторовна</cp:lastModifiedBy>
  <cp:lastPrinted>2018-02-24T04:36:22Z</cp:lastPrinted>
  <dcterms:created xsi:type="dcterms:W3CDTF">2017-02-22T08:44:41Z</dcterms:created>
  <dcterms:modified xsi:type="dcterms:W3CDTF">2018-02-28T03:15:20Z</dcterms:modified>
</cp:coreProperties>
</file>