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3 Обосновывающие материалы\H_2036_ВЭ Реконструкция ВЛ 6 0,4кВ Бодайбо\"/>
    </mc:Choice>
  </mc:AlternateContent>
  <bookViews>
    <workbookView xWindow="0" yWindow="0" windowWidth="28800" windowHeight="12345"/>
  </bookViews>
  <sheets>
    <sheet name="ВЛ 6 кВ 2021" sheetId="3" r:id="rId1"/>
  </sheets>
  <definedNames>
    <definedName name="_xlnm.Print_Area" localSheetId="0">'ВЛ 6 кВ 2021'!$A$1:$F$48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3" l="1"/>
  <c r="F42" i="3"/>
  <c r="F41" i="3" l="1"/>
  <c r="F31" i="3" l="1"/>
  <c r="F26" i="3" l="1"/>
  <c r="F25" i="3"/>
  <c r="F22" i="3"/>
  <c r="F18" i="3"/>
  <c r="F28" i="3" l="1"/>
  <c r="F44" i="3" s="1"/>
  <c r="F24" i="3"/>
  <c r="F20" i="3"/>
  <c r="F16" i="3"/>
  <c r="F14" i="3"/>
  <c r="F13" i="3"/>
  <c r="F6" i="3"/>
  <c r="F11" i="3" l="1"/>
  <c r="F10" i="3" l="1"/>
  <c r="F5" i="3"/>
  <c r="F8" i="3" l="1"/>
  <c r="F29" i="3" l="1"/>
  <c r="F32" i="3" s="1"/>
  <c r="F45" i="3" s="1"/>
</calcChain>
</file>

<file path=xl/sharedStrings.xml><?xml version="1.0" encoding="utf-8"?>
<sst xmlns="http://schemas.openxmlformats.org/spreadsheetml/2006/main" count="67" uniqueCount="59">
  <si>
    <t>№</t>
  </si>
  <si>
    <t>кол-во</t>
  </si>
  <si>
    <t>Итого</t>
  </si>
  <si>
    <t>3</t>
  </si>
  <si>
    <t xml:space="preserve">Опоры ВЛ 0,4-750 кВ </t>
  </si>
  <si>
    <t>Провод СИП ВЛ 0,4 - 750 кВ</t>
  </si>
  <si>
    <t xml:space="preserve">Демонтаж ВЛ 0,4-750 кВ </t>
  </si>
  <si>
    <t>2</t>
  </si>
  <si>
    <t>4</t>
  </si>
  <si>
    <t>2018 год</t>
  </si>
  <si>
    <t>2019 год</t>
  </si>
  <si>
    <t>2020 год</t>
  </si>
  <si>
    <t>2021 год</t>
  </si>
  <si>
    <t>Коэфф-ты инфляции</t>
  </si>
  <si>
    <t>Итого: базовая цена на 01.01.2018 г. без НДС</t>
  </si>
  <si>
    <t>расценка</t>
  </si>
  <si>
    <t>норматив</t>
  </si>
  <si>
    <t>региональный коэффициент</t>
  </si>
  <si>
    <t>Расчёт стоимости реализации проекта по УНЦ
«Реконструкция ВЛ 6кВ №2, №5, № 6 и участка ВЛ №26 в г. Бодайбо»</t>
  </si>
  <si>
    <t>Л3-02 - 1..4 (двухцепная)</t>
  </si>
  <si>
    <t>Л3-02 - 1..4 (одноцепная)</t>
  </si>
  <si>
    <t>Л7-06 - 1..4</t>
  </si>
  <si>
    <t>5</t>
  </si>
  <si>
    <t>М2-02 - 1..2 (двухцепная)</t>
  </si>
  <si>
    <t>М2-02 - 1..2 (одноцепная)</t>
  </si>
  <si>
    <t>Арматура, крепления, защита от перенапряжения ВЛ 0,4-35 кВ</t>
  </si>
  <si>
    <t>6</t>
  </si>
  <si>
    <t>Л11-01</t>
  </si>
  <si>
    <t>7</t>
  </si>
  <si>
    <t>Л11-03</t>
  </si>
  <si>
    <t>Устройство защиты опор ВЛ</t>
  </si>
  <si>
    <t>8</t>
  </si>
  <si>
    <t>М1-04</t>
  </si>
  <si>
    <t>Автоматический пункт секционирования (реклоузер)</t>
  </si>
  <si>
    <t>9</t>
  </si>
  <si>
    <t>В6-01</t>
  </si>
  <si>
    <t>КТП киоскового типа 6-20 кВ</t>
  </si>
  <si>
    <t>10</t>
  </si>
  <si>
    <t>Э1-08-1..2</t>
  </si>
  <si>
    <t>Проектно-изыскательские работы</t>
  </si>
  <si>
    <t>11</t>
  </si>
  <si>
    <t>П6-09</t>
  </si>
  <si>
    <t>в том числе:</t>
  </si>
  <si>
    <t>ПИР</t>
  </si>
  <si>
    <t>СМР</t>
  </si>
  <si>
    <t>П6-06</t>
  </si>
  <si>
    <t>12</t>
  </si>
  <si>
    <t>13</t>
  </si>
  <si>
    <t>14</t>
  </si>
  <si>
    <t>15</t>
  </si>
  <si>
    <t>Э1-07-1..2</t>
  </si>
  <si>
    <t>П3-04</t>
  </si>
  <si>
    <t>ИТОГО ПИР на 2022 г. без НДС</t>
  </si>
  <si>
    <t>ИТОГО СМР на 2024 г. без НДС</t>
  </si>
  <si>
    <t>ИТОГО СМР на 2024 г. с НДС</t>
  </si>
  <si>
    <t>ИТОГО ПИР на 2022 г. с НДС</t>
  </si>
  <si>
    <t xml:space="preserve">2022 год </t>
  </si>
  <si>
    <t>2023 год</t>
  </si>
  <si>
    <t xml:space="preserve">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</si>
</sst>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#,##0.00"/>
    <numFmt numFmtId="165" formatCode="#,##0;[Red]#,##0"/>
    <numFmt numFmtId="166" formatCode="#,##0.000;[Red]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64" fontId="5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90" zoomScaleNormal="90" workbookViewId="0">
      <pane ySplit="2" topLeftCell="A15" activePane="bottomLeft" state="frozen"/>
      <selection pane="bottomLeft" activeCell="F48" sqref="F48"/>
    </sheetView>
  </sheetViews>
  <sheetFormatPr defaultRowHeight="15" x14ac:dyDescent="0.25"/>
  <cols>
    <col min="1" max="1" width="6" style="1" customWidth="1"/>
    <col min="2" max="2" width="30.5703125" style="2" customWidth="1"/>
    <col min="3" max="3" width="16.28515625" style="1" customWidth="1"/>
    <col min="4" max="4" width="14.42578125" style="1" customWidth="1"/>
    <col min="5" max="5" width="14" style="1" customWidth="1"/>
    <col min="6" max="6" width="16.5703125" style="1" customWidth="1"/>
    <col min="7" max="7" width="15.42578125" style="1" customWidth="1"/>
    <col min="8" max="8" width="12.7109375" style="14" customWidth="1"/>
    <col min="9" max="16384" width="9.140625" style="1"/>
  </cols>
  <sheetData>
    <row r="1" spans="1:9" ht="36.75" customHeight="1" x14ac:dyDescent="0.25">
      <c r="A1" s="44" t="s">
        <v>18</v>
      </c>
      <c r="B1" s="44"/>
      <c r="C1" s="44"/>
      <c r="D1" s="44"/>
      <c r="E1" s="44"/>
      <c r="F1" s="44"/>
    </row>
    <row r="2" spans="1:9" ht="33.75" customHeight="1" x14ac:dyDescent="0.25">
      <c r="A2" s="4" t="s">
        <v>0</v>
      </c>
      <c r="B2" s="4" t="s">
        <v>15</v>
      </c>
      <c r="C2" s="4" t="s">
        <v>16</v>
      </c>
      <c r="D2" s="4" t="s">
        <v>1</v>
      </c>
      <c r="E2" s="27" t="s">
        <v>17</v>
      </c>
      <c r="F2" s="4" t="s">
        <v>2</v>
      </c>
      <c r="G2" s="7"/>
      <c r="H2" s="12"/>
      <c r="I2" s="7"/>
    </row>
    <row r="3" spans="1:9" ht="15.75" customHeight="1" x14ac:dyDescent="0.25">
      <c r="A3" s="15">
        <v>1</v>
      </c>
      <c r="B3" s="15" t="s">
        <v>7</v>
      </c>
      <c r="C3" s="15" t="s">
        <v>3</v>
      </c>
      <c r="D3" s="15" t="s">
        <v>8</v>
      </c>
      <c r="E3" s="38" t="s">
        <v>22</v>
      </c>
      <c r="F3" s="15" t="s">
        <v>26</v>
      </c>
      <c r="G3" s="7"/>
      <c r="H3" s="12"/>
      <c r="I3" s="7"/>
    </row>
    <row r="4" spans="1:9" x14ac:dyDescent="0.25">
      <c r="A4" s="5"/>
      <c r="B4" s="6" t="s">
        <v>4</v>
      </c>
      <c r="C4" s="5"/>
      <c r="D4" s="5"/>
      <c r="E4" s="5"/>
      <c r="F4" s="5"/>
      <c r="G4" s="7"/>
      <c r="H4" s="12"/>
      <c r="I4" s="7"/>
    </row>
    <row r="5" spans="1:9" x14ac:dyDescent="0.2">
      <c r="A5" s="17">
        <v>1</v>
      </c>
      <c r="B5" s="24" t="s">
        <v>19</v>
      </c>
      <c r="C5" s="25">
        <v>784</v>
      </c>
      <c r="D5" s="19">
        <v>6.08</v>
      </c>
      <c r="E5" s="19">
        <v>1.05</v>
      </c>
      <c r="F5" s="20">
        <f>+C5*D5*E5</f>
        <v>5005.0560000000005</v>
      </c>
      <c r="G5" s="7"/>
      <c r="H5" s="12"/>
      <c r="I5" s="7"/>
    </row>
    <row r="6" spans="1:9" x14ac:dyDescent="0.2">
      <c r="A6" s="17" t="s">
        <v>7</v>
      </c>
      <c r="B6" s="24" t="s">
        <v>20</v>
      </c>
      <c r="C6" s="25">
        <v>699</v>
      </c>
      <c r="D6" s="19">
        <v>4.0199999999999996</v>
      </c>
      <c r="E6" s="19">
        <v>1.05</v>
      </c>
      <c r="F6" s="20">
        <f>+C6*D6*E6</f>
        <v>2950.4789999999998</v>
      </c>
      <c r="G6" s="7"/>
      <c r="H6" s="12"/>
      <c r="I6" s="7"/>
    </row>
    <row r="7" spans="1:9" x14ac:dyDescent="0.25">
      <c r="A7" s="16"/>
      <c r="B7" s="6" t="s">
        <v>5</v>
      </c>
      <c r="C7" s="5"/>
      <c r="D7" s="5"/>
      <c r="E7" s="5"/>
      <c r="F7" s="5"/>
      <c r="G7" s="7"/>
      <c r="H7" s="12"/>
      <c r="I7" s="7"/>
    </row>
    <row r="8" spans="1:9" x14ac:dyDescent="0.2">
      <c r="A8" s="17" t="s">
        <v>3</v>
      </c>
      <c r="B8" s="26" t="s">
        <v>21</v>
      </c>
      <c r="C8" s="18">
        <v>449</v>
      </c>
      <c r="D8" s="19">
        <v>10.1</v>
      </c>
      <c r="E8" s="19">
        <v>1.05</v>
      </c>
      <c r="F8" s="20">
        <f>+C8*D8*E8</f>
        <v>4761.6449999999995</v>
      </c>
      <c r="G8" s="7"/>
      <c r="H8" s="12"/>
      <c r="I8" s="7"/>
    </row>
    <row r="9" spans="1:9" x14ac:dyDescent="0.25">
      <c r="A9" s="16"/>
      <c r="B9" s="6" t="s">
        <v>6</v>
      </c>
      <c r="C9" s="5"/>
      <c r="D9" s="9"/>
      <c r="E9" s="5"/>
      <c r="F9" s="5"/>
      <c r="G9" s="7"/>
      <c r="H9" s="12"/>
      <c r="I9" s="7"/>
    </row>
    <row r="10" spans="1:9" x14ac:dyDescent="0.25">
      <c r="A10" s="15" t="s">
        <v>8</v>
      </c>
      <c r="B10" s="3" t="s">
        <v>23</v>
      </c>
      <c r="C10" s="8">
        <v>336</v>
      </c>
      <c r="D10" s="19">
        <v>6.08</v>
      </c>
      <c r="E10" s="19">
        <v>1.24</v>
      </c>
      <c r="F10" s="20">
        <f>+C10*D10*E10</f>
        <v>2533.1712000000002</v>
      </c>
      <c r="G10" s="7"/>
      <c r="H10" s="12"/>
      <c r="I10" s="7"/>
    </row>
    <row r="11" spans="1:9" x14ac:dyDescent="0.25">
      <c r="A11" s="15" t="s">
        <v>22</v>
      </c>
      <c r="B11" s="3" t="s">
        <v>24</v>
      </c>
      <c r="C11" s="8">
        <v>287</v>
      </c>
      <c r="D11" s="19">
        <v>4.0199999999999996</v>
      </c>
      <c r="E11" s="4">
        <v>1.24</v>
      </c>
      <c r="F11" s="20">
        <f>+C11*D11*E11</f>
        <v>1430.6375999999998</v>
      </c>
      <c r="G11" s="7"/>
      <c r="H11" s="12"/>
      <c r="I11" s="7"/>
    </row>
    <row r="12" spans="1:9" x14ac:dyDescent="0.25">
      <c r="A12" s="16"/>
      <c r="B12" s="6" t="s">
        <v>25</v>
      </c>
      <c r="C12" s="9"/>
      <c r="D12" s="9"/>
      <c r="E12" s="5"/>
      <c r="F12" s="10"/>
      <c r="G12" s="7"/>
      <c r="H12" s="12"/>
      <c r="I12" s="7"/>
    </row>
    <row r="13" spans="1:9" x14ac:dyDescent="0.25">
      <c r="A13" s="15" t="s">
        <v>26</v>
      </c>
      <c r="B13" s="3" t="s">
        <v>27</v>
      </c>
      <c r="C13" s="8">
        <v>2</v>
      </c>
      <c r="D13" s="8">
        <v>146</v>
      </c>
      <c r="E13" s="4">
        <v>1.05</v>
      </c>
      <c r="F13" s="20">
        <f>+C13*D13*E13</f>
        <v>306.60000000000002</v>
      </c>
      <c r="G13" s="7"/>
      <c r="H13" s="12"/>
      <c r="I13" s="7"/>
    </row>
    <row r="14" spans="1:9" x14ac:dyDescent="0.25">
      <c r="A14" s="15" t="s">
        <v>28</v>
      </c>
      <c r="B14" s="3" t="s">
        <v>29</v>
      </c>
      <c r="C14" s="8">
        <v>6</v>
      </c>
      <c r="D14" s="8">
        <v>30</v>
      </c>
      <c r="E14" s="4">
        <v>1.05</v>
      </c>
      <c r="F14" s="20">
        <f>+C14*D14*E14</f>
        <v>189</v>
      </c>
      <c r="G14" s="7"/>
      <c r="H14" s="12"/>
      <c r="I14" s="7"/>
    </row>
    <row r="15" spans="1:9" x14ac:dyDescent="0.25">
      <c r="A15" s="16"/>
      <c r="B15" s="6" t="s">
        <v>30</v>
      </c>
      <c r="C15" s="9"/>
      <c r="D15" s="9"/>
      <c r="E15" s="5"/>
      <c r="F15" s="10"/>
      <c r="G15" s="7"/>
      <c r="H15" s="12"/>
      <c r="I15" s="7"/>
    </row>
    <row r="16" spans="1:9" x14ac:dyDescent="0.25">
      <c r="A16" s="15" t="s">
        <v>31</v>
      </c>
      <c r="B16" s="3" t="s">
        <v>32</v>
      </c>
      <c r="C16" s="8">
        <v>84</v>
      </c>
      <c r="D16" s="8">
        <v>30</v>
      </c>
      <c r="E16" s="4">
        <v>1.24</v>
      </c>
      <c r="F16" s="20">
        <f>+C16*D16*E16</f>
        <v>3124.8</v>
      </c>
      <c r="G16" s="7"/>
      <c r="H16" s="12"/>
      <c r="I16" s="7"/>
    </row>
    <row r="17" spans="1:9" x14ac:dyDescent="0.25">
      <c r="A17" s="16"/>
      <c r="B17" s="28" t="s">
        <v>39</v>
      </c>
      <c r="C17" s="9"/>
      <c r="D17" s="9"/>
      <c r="E17" s="5"/>
      <c r="F17" s="10"/>
      <c r="G17" s="7"/>
      <c r="H17" s="12"/>
      <c r="I17" s="7"/>
    </row>
    <row r="18" spans="1:9" x14ac:dyDescent="0.25">
      <c r="A18" s="15" t="s">
        <v>34</v>
      </c>
      <c r="B18" s="13" t="s">
        <v>51</v>
      </c>
      <c r="C18" s="8">
        <v>1500</v>
      </c>
      <c r="D18" s="8">
        <v>1</v>
      </c>
      <c r="E18" s="4">
        <v>1</v>
      </c>
      <c r="F18" s="20">
        <f>+C18*D18*E18</f>
        <v>1500</v>
      </c>
      <c r="G18" s="7"/>
      <c r="H18" s="12"/>
      <c r="I18" s="7"/>
    </row>
    <row r="19" spans="1:9" x14ac:dyDescent="0.25">
      <c r="A19" s="16"/>
      <c r="B19" s="6" t="s">
        <v>33</v>
      </c>
      <c r="C19" s="9"/>
      <c r="D19" s="9"/>
      <c r="E19" s="5"/>
      <c r="F19" s="10"/>
      <c r="G19" s="7"/>
      <c r="H19" s="12"/>
      <c r="I19" s="7"/>
    </row>
    <row r="20" spans="1:9" x14ac:dyDescent="0.25">
      <c r="A20" s="15" t="s">
        <v>37</v>
      </c>
      <c r="B20" s="3" t="s">
        <v>35</v>
      </c>
      <c r="C20" s="8">
        <v>1358</v>
      </c>
      <c r="D20" s="8">
        <v>3</v>
      </c>
      <c r="E20" s="4">
        <v>1.1000000000000001</v>
      </c>
      <c r="F20" s="20">
        <f>+C20*D20*E20</f>
        <v>4481.4000000000005</v>
      </c>
      <c r="G20" s="7"/>
      <c r="H20" s="12"/>
      <c r="I20" s="7"/>
    </row>
    <row r="21" spans="1:9" x14ac:dyDescent="0.25">
      <c r="A21" s="16"/>
      <c r="B21" s="28" t="s">
        <v>39</v>
      </c>
      <c r="C21" s="9"/>
      <c r="D21" s="9"/>
      <c r="E21" s="5"/>
      <c r="F21" s="10"/>
      <c r="G21" s="7"/>
      <c r="H21" s="12"/>
      <c r="I21" s="7"/>
    </row>
    <row r="22" spans="1:9" x14ac:dyDescent="0.25">
      <c r="A22" s="15" t="s">
        <v>40</v>
      </c>
      <c r="B22" s="13" t="s">
        <v>45</v>
      </c>
      <c r="C22" s="8">
        <v>300</v>
      </c>
      <c r="D22" s="8">
        <v>1</v>
      </c>
      <c r="E22" s="4">
        <v>1</v>
      </c>
      <c r="F22" s="20">
        <f>+C22*D22*E22</f>
        <v>300</v>
      </c>
      <c r="G22" s="7"/>
      <c r="H22" s="12"/>
      <c r="I22" s="7"/>
    </row>
    <row r="23" spans="1:9" x14ac:dyDescent="0.25">
      <c r="A23" s="16"/>
      <c r="B23" s="6" t="s">
        <v>36</v>
      </c>
      <c r="C23" s="9"/>
      <c r="D23" s="9"/>
      <c r="E23" s="5"/>
      <c r="F23" s="10"/>
      <c r="G23" s="7"/>
      <c r="H23" s="12"/>
      <c r="I23" s="7"/>
    </row>
    <row r="24" spans="1:9" x14ac:dyDescent="0.25">
      <c r="A24" s="15" t="s">
        <v>46</v>
      </c>
      <c r="B24" s="3" t="s">
        <v>50</v>
      </c>
      <c r="C24" s="8">
        <v>1025</v>
      </c>
      <c r="D24" s="8">
        <v>6</v>
      </c>
      <c r="E24" s="4">
        <v>1.07</v>
      </c>
      <c r="F24" s="20">
        <f>+C24*D24*E24</f>
        <v>6580.5</v>
      </c>
      <c r="G24" s="7"/>
      <c r="H24" s="12"/>
      <c r="I24" s="7"/>
    </row>
    <row r="25" spans="1:9" x14ac:dyDescent="0.25">
      <c r="A25" s="15" t="s">
        <v>47</v>
      </c>
      <c r="B25" s="3" t="s">
        <v>38</v>
      </c>
      <c r="C25" s="8">
        <v>2153</v>
      </c>
      <c r="D25" s="8">
        <v>9</v>
      </c>
      <c r="E25" s="4">
        <v>1.07</v>
      </c>
      <c r="F25" s="20">
        <f>+C25*D25*E25</f>
        <v>20733.39</v>
      </c>
      <c r="G25" s="7"/>
      <c r="H25" s="12"/>
      <c r="I25" s="7"/>
    </row>
    <row r="26" spans="1:9" x14ac:dyDescent="0.25">
      <c r="A26" s="15" t="s">
        <v>48</v>
      </c>
      <c r="B26" s="3" t="s">
        <v>38</v>
      </c>
      <c r="C26" s="8">
        <v>2944</v>
      </c>
      <c r="D26" s="8">
        <v>1</v>
      </c>
      <c r="E26" s="4">
        <v>1.07</v>
      </c>
      <c r="F26" s="20">
        <f>+C26*D26*E26</f>
        <v>3150.0800000000004</v>
      </c>
      <c r="G26" s="7"/>
      <c r="H26" s="12"/>
      <c r="I26" s="7"/>
    </row>
    <row r="27" spans="1:9" x14ac:dyDescent="0.25">
      <c r="A27" s="16"/>
      <c r="B27" s="28" t="s">
        <v>39</v>
      </c>
      <c r="C27" s="9"/>
      <c r="D27" s="9"/>
      <c r="E27" s="5"/>
      <c r="F27" s="10"/>
      <c r="G27" s="7"/>
      <c r="H27" s="12"/>
      <c r="I27" s="7"/>
    </row>
    <row r="28" spans="1:9" x14ac:dyDescent="0.25">
      <c r="A28" s="15" t="s">
        <v>49</v>
      </c>
      <c r="B28" s="13" t="s">
        <v>41</v>
      </c>
      <c r="C28" s="8">
        <v>3000</v>
      </c>
      <c r="D28" s="8">
        <v>1</v>
      </c>
      <c r="E28" s="4">
        <v>1</v>
      </c>
      <c r="F28" s="20">
        <f>+C28*D28*E28</f>
        <v>3000</v>
      </c>
      <c r="G28" s="7"/>
      <c r="H28" s="12"/>
      <c r="I28" s="7"/>
    </row>
    <row r="29" spans="1:9" x14ac:dyDescent="0.25">
      <c r="A29" s="16"/>
      <c r="B29" s="6"/>
      <c r="C29" s="5"/>
      <c r="D29" s="23"/>
      <c r="E29" s="22" t="s">
        <v>14</v>
      </c>
      <c r="F29" s="10">
        <f>SUM(F5:F28)</f>
        <v>60046.758799999996</v>
      </c>
      <c r="G29" s="11"/>
      <c r="H29" s="12"/>
      <c r="I29" s="7"/>
    </row>
    <row r="30" spans="1:9" x14ac:dyDescent="0.25">
      <c r="A30" s="29"/>
      <c r="B30" s="30"/>
      <c r="C30" s="31"/>
      <c r="D30" s="32"/>
      <c r="E30" s="35" t="s">
        <v>42</v>
      </c>
      <c r="F30" s="34"/>
      <c r="G30" s="11"/>
      <c r="H30" s="12"/>
      <c r="I30" s="7"/>
    </row>
    <row r="31" spans="1:9" x14ac:dyDescent="0.25">
      <c r="A31" s="29"/>
      <c r="B31" s="30"/>
      <c r="C31" s="31"/>
      <c r="D31" s="32"/>
      <c r="E31" s="33" t="s">
        <v>43</v>
      </c>
      <c r="F31" s="34">
        <f>+F18+F22+F28</f>
        <v>4800</v>
      </c>
      <c r="G31" s="11"/>
      <c r="H31" s="12"/>
      <c r="I31" s="7"/>
    </row>
    <row r="32" spans="1:9" x14ac:dyDescent="0.25">
      <c r="A32" s="4"/>
      <c r="B32" s="3"/>
      <c r="C32" s="4"/>
      <c r="D32" s="4"/>
      <c r="E32" s="33" t="s">
        <v>44</v>
      </c>
      <c r="F32" s="36">
        <f>+F29-F31</f>
        <v>55246.758799999996</v>
      </c>
    </row>
    <row r="33" spans="1:6" x14ac:dyDescent="0.25">
      <c r="A33" s="4"/>
      <c r="B33" s="3"/>
      <c r="C33" s="4"/>
      <c r="D33" s="4"/>
      <c r="E33" s="33"/>
      <c r="F33" s="36"/>
    </row>
    <row r="34" spans="1:6" x14ac:dyDescent="0.25">
      <c r="A34" s="4"/>
      <c r="B34" s="3"/>
      <c r="C34" s="4" t="s">
        <v>9</v>
      </c>
      <c r="D34" s="4" t="s">
        <v>10</v>
      </c>
      <c r="E34" s="4" t="s">
        <v>11</v>
      </c>
      <c r="F34" s="4" t="s">
        <v>12</v>
      </c>
    </row>
    <row r="35" spans="1:6" x14ac:dyDescent="0.25">
      <c r="A35" s="4"/>
      <c r="B35" s="3" t="s">
        <v>13</v>
      </c>
      <c r="C35" s="21">
        <v>1.0509999999999999</v>
      </c>
      <c r="D35" s="21">
        <v>1.0549999999999999</v>
      </c>
      <c r="E35" s="21">
        <v>1.038</v>
      </c>
      <c r="F35" s="4">
        <v>1.0509999999999999</v>
      </c>
    </row>
    <row r="36" spans="1:6" x14ac:dyDescent="0.25">
      <c r="A36" s="4"/>
      <c r="B36" s="3"/>
      <c r="C36" s="21"/>
      <c r="D36" s="21"/>
      <c r="E36" s="4"/>
      <c r="F36" s="4"/>
    </row>
    <row r="37" spans="1:6" x14ac:dyDescent="0.25">
      <c r="A37" s="4"/>
      <c r="B37" s="3"/>
      <c r="C37" s="21" t="s">
        <v>56</v>
      </c>
      <c r="D37" s="21" t="s">
        <v>57</v>
      </c>
      <c r="E37" s="4" t="s">
        <v>58</v>
      </c>
      <c r="F37" s="4"/>
    </row>
    <row r="38" spans="1:6" x14ac:dyDescent="0.25">
      <c r="A38" s="4"/>
      <c r="B38" s="3"/>
      <c r="C38" s="21">
        <v>1.0429999999999999</v>
      </c>
      <c r="D38" s="21">
        <v>1.042</v>
      </c>
      <c r="E38" s="21">
        <v>1.0409999999999999</v>
      </c>
      <c r="F38" s="4"/>
    </row>
    <row r="39" spans="1:6" x14ac:dyDescent="0.25">
      <c r="A39" s="4"/>
      <c r="B39" s="3"/>
      <c r="C39" s="21"/>
      <c r="D39" s="21"/>
      <c r="E39" s="4"/>
      <c r="F39" s="4"/>
    </row>
    <row r="40" spans="1:6" x14ac:dyDescent="0.25">
      <c r="A40" s="4"/>
      <c r="B40" s="3"/>
      <c r="C40" s="21"/>
      <c r="D40" s="21"/>
      <c r="E40" s="4"/>
      <c r="F40" s="4"/>
    </row>
    <row r="41" spans="1:6" x14ac:dyDescent="0.25">
      <c r="A41" s="4"/>
      <c r="B41" s="3"/>
      <c r="C41" s="43"/>
      <c r="D41" s="40"/>
      <c r="E41" s="41" t="s">
        <v>52</v>
      </c>
      <c r="F41" s="42">
        <f>+F31*C35*D35*E35*F35*C38</f>
        <v>6055.9292255081746</v>
      </c>
    </row>
    <row r="42" spans="1:6" x14ac:dyDescent="0.25">
      <c r="A42" s="4"/>
      <c r="B42" s="3"/>
      <c r="C42" s="39"/>
      <c r="D42" s="31"/>
      <c r="E42" s="33" t="s">
        <v>53</v>
      </c>
      <c r="F42" s="34">
        <f>+F32*C35*D35*E35*F35*C38*D38*E38</f>
        <v>75607.48746832872</v>
      </c>
    </row>
    <row r="43" spans="1:6" x14ac:dyDescent="0.25">
      <c r="A43" s="4"/>
      <c r="B43" s="3"/>
      <c r="C43" s="4"/>
      <c r="D43" s="4"/>
      <c r="E43" s="4"/>
      <c r="F43" s="4"/>
    </row>
    <row r="44" spans="1:6" x14ac:dyDescent="0.25">
      <c r="A44" s="4"/>
      <c r="B44" s="3"/>
      <c r="C44" s="40"/>
      <c r="D44" s="40"/>
      <c r="E44" s="41" t="s">
        <v>55</v>
      </c>
      <c r="F44" s="42">
        <f>+F41*1.2</f>
        <v>7267.1150706098097</v>
      </c>
    </row>
    <row r="45" spans="1:6" x14ac:dyDescent="0.25">
      <c r="A45" s="4"/>
      <c r="B45" s="3"/>
      <c r="C45" s="4"/>
      <c r="D45" s="4"/>
      <c r="E45" s="37" t="s">
        <v>54</v>
      </c>
      <c r="F45" s="36">
        <f>+F42*1.2</f>
        <v>90728.984961994458</v>
      </c>
    </row>
    <row r="46" spans="1:6" x14ac:dyDescent="0.25">
      <c r="A46" s="4"/>
      <c r="B46" s="3"/>
      <c r="C46" s="4"/>
      <c r="D46" s="4"/>
      <c r="E46" s="37"/>
      <c r="F46" s="36"/>
    </row>
    <row r="47" spans="1:6" x14ac:dyDescent="0.25">
      <c r="A47" s="4"/>
      <c r="B47" s="3"/>
      <c r="C47" s="4"/>
      <c r="D47" s="4"/>
      <c r="E47" s="37"/>
      <c r="F47" s="36">
        <f>+F45+F44</f>
        <v>97996.10003260427</v>
      </c>
    </row>
    <row r="48" spans="1:6" x14ac:dyDescent="0.25">
      <c r="A48" s="5"/>
      <c r="B48" s="6"/>
      <c r="C48" s="5"/>
      <c r="D48" s="5"/>
      <c r="E48" s="22"/>
      <c r="F48" s="10"/>
    </row>
  </sheetData>
  <mergeCells count="1">
    <mergeCell ref="A1:F1"/>
  </mergeCells>
  <printOptions horizontalCentered="1"/>
  <pageMargins left="0.78740157480314965" right="0.39370078740157483" top="0.78740157480314965" bottom="0.59055118110236227" header="0.31496062992125984" footer="0.31496062992125984"/>
  <pageSetup paperSize="9" scale="90" orientation="portrait" r:id="rId1"/>
  <colBreaks count="1" manualBreakCount="1">
    <brk id="7" max="1048575" man="1"/>
  </colBreaks>
  <ignoredErrors>
    <ignoredError sqref="B3:F3 A6:A16 A29:A30 A23 A19 A27 A18 A28 A20:A22 A24:A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 6 кВ 2021</vt:lpstr>
      <vt:lpstr>'ВЛ 6 кВ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Брылко Лидия Леонидовна</dc:creator>
  <cp:lastModifiedBy>Захарченко Дарья Сергеевна</cp:lastModifiedBy>
  <cp:lastPrinted>2021-02-09T01:44:32Z</cp:lastPrinted>
  <dcterms:created xsi:type="dcterms:W3CDTF">2019-09-09T00:56:34Z</dcterms:created>
  <dcterms:modified xsi:type="dcterms:W3CDTF">2022-02-22T06:42:16Z</dcterms:modified>
</cp:coreProperties>
</file>