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Общественное обсуждение_28.02\1 Формы ИПР\"/>
    </mc:Choice>
  </mc:AlternateContent>
  <bookViews>
    <workbookView xWindow="0" yWindow="0" windowWidth="28800" windowHeight="10635"/>
  </bookViews>
  <sheets>
    <sheet name="3" sheetId="1" r:id="rId1"/>
  </sheets>
  <definedNames>
    <definedName name="_xlnm._FilterDatabase" localSheetId="0" hidden="1">'3'!$A$17:$AK$86</definedName>
    <definedName name="_xlnm.Print_Titles" localSheetId="0">'3'!$14:$16</definedName>
    <definedName name="_xlnm.Print_Area" localSheetId="0">'3'!$A$1:$AK$86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2" i="1" l="1"/>
  <c r="AD64" i="1" l="1"/>
  <c r="AF64" i="1"/>
  <c r="P64" i="1"/>
  <c r="P63" i="1"/>
  <c r="P61" i="1" l="1"/>
  <c r="AJ57" i="1"/>
  <c r="AI57" i="1"/>
  <c r="AJ52" i="1" l="1"/>
  <c r="AI52" i="1"/>
  <c r="K50" i="1"/>
  <c r="AB74" i="1" l="1"/>
  <c r="AA74" i="1"/>
  <c r="Y74" i="1"/>
  <c r="W74" i="1"/>
  <c r="V74" i="1"/>
  <c r="U74" i="1"/>
  <c r="J74" i="1"/>
  <c r="I74" i="1"/>
  <c r="H74" i="1"/>
  <c r="AB62" i="1"/>
  <c r="AA62" i="1"/>
  <c r="Y62" i="1"/>
  <c r="W62" i="1"/>
  <c r="V62" i="1"/>
  <c r="U62" i="1"/>
  <c r="J62" i="1"/>
  <c r="I62" i="1"/>
  <c r="H62" i="1"/>
  <c r="AJ58" i="1"/>
  <c r="AI58" i="1"/>
  <c r="AB60" i="1"/>
  <c r="AA60" i="1"/>
  <c r="Y60" i="1"/>
  <c r="W60" i="1"/>
  <c r="V60" i="1"/>
  <c r="U60" i="1"/>
  <c r="J60" i="1"/>
  <c r="I60" i="1"/>
  <c r="H60" i="1"/>
  <c r="AB34" i="1" l="1"/>
  <c r="AA34" i="1"/>
  <c r="Y34" i="1"/>
  <c r="W34" i="1"/>
  <c r="V34" i="1"/>
  <c r="U34" i="1"/>
  <c r="J34" i="1"/>
  <c r="I34" i="1"/>
  <c r="H34" i="1"/>
  <c r="H26" i="1" l="1"/>
  <c r="AJ33" i="1"/>
  <c r="AI33" i="1"/>
  <c r="AJ86" i="1"/>
  <c r="AJ85" i="1"/>
  <c r="AJ83" i="1"/>
  <c r="AI83" i="1"/>
  <c r="AJ82" i="1"/>
  <c r="AI82" i="1"/>
  <c r="AJ81" i="1"/>
  <c r="AI81" i="1"/>
  <c r="AJ80" i="1"/>
  <c r="AI80" i="1"/>
  <c r="AJ79" i="1"/>
  <c r="AJ78" i="1"/>
  <c r="AJ77" i="1"/>
  <c r="AI77" i="1"/>
  <c r="AJ76" i="1"/>
  <c r="AI76" i="1"/>
  <c r="AJ75" i="1"/>
  <c r="AI75" i="1"/>
  <c r="AJ73" i="1"/>
  <c r="AI73" i="1"/>
  <c r="AJ72" i="1"/>
  <c r="AJ71" i="1"/>
  <c r="AJ70" i="1"/>
  <c r="AJ66" i="1"/>
  <c r="AI66" i="1"/>
  <c r="AJ64" i="1"/>
  <c r="AI64" i="1"/>
  <c r="AJ63" i="1"/>
  <c r="AI63" i="1"/>
  <c r="AJ61" i="1"/>
  <c r="AI61" i="1"/>
  <c r="AJ55" i="1"/>
  <c r="AJ51" i="1"/>
  <c r="AI51" i="1"/>
  <c r="AJ50" i="1"/>
  <c r="AJ49" i="1"/>
  <c r="AJ45" i="1"/>
  <c r="AI45" i="1"/>
  <c r="AJ44" i="1"/>
  <c r="AI44" i="1"/>
  <c r="AJ43" i="1"/>
  <c r="AI43" i="1"/>
  <c r="AJ42" i="1"/>
  <c r="AJ40" i="1"/>
  <c r="AI40" i="1"/>
  <c r="AJ39" i="1"/>
  <c r="AI39" i="1"/>
  <c r="AJ38" i="1"/>
  <c r="AI38" i="1"/>
  <c r="AJ37" i="1"/>
  <c r="AI37" i="1"/>
  <c r="AJ36" i="1"/>
  <c r="AI36" i="1"/>
  <c r="AJ35" i="1"/>
  <c r="AI35" i="1"/>
  <c r="AJ27" i="1"/>
  <c r="AI27" i="1"/>
  <c r="AJ28" i="1"/>
  <c r="AI28" i="1"/>
  <c r="AJ29" i="1"/>
  <c r="AI29" i="1"/>
  <c r="AJ26" i="1" l="1"/>
  <c r="P86" i="1" l="1"/>
  <c r="P69" i="1"/>
  <c r="P55" i="1"/>
  <c r="P54" i="1" s="1"/>
  <c r="P53" i="1" s="1"/>
  <c r="P49" i="1"/>
  <c r="L65" i="1"/>
  <c r="L21" i="1" s="1"/>
  <c r="M65" i="1"/>
  <c r="N65" i="1"/>
  <c r="N21" i="1" s="1"/>
  <c r="J65" i="1"/>
  <c r="J21" i="1" s="1"/>
  <c r="P45" i="1"/>
  <c r="P44" i="1"/>
  <c r="P43" i="1"/>
  <c r="P40" i="1"/>
  <c r="P39" i="1"/>
  <c r="P38" i="1"/>
  <c r="P37" i="1"/>
  <c r="P36" i="1"/>
  <c r="P35" i="1"/>
  <c r="P72" i="1"/>
  <c r="P85" i="1"/>
  <c r="P84" i="1"/>
  <c r="P83" i="1"/>
  <c r="P82" i="1"/>
  <c r="P81" i="1"/>
  <c r="P80" i="1"/>
  <c r="P79" i="1"/>
  <c r="P78" i="1"/>
  <c r="P77" i="1"/>
  <c r="P76" i="1"/>
  <c r="P75" i="1"/>
  <c r="S71" i="1"/>
  <c r="R71" i="1"/>
  <c r="R70" i="1"/>
  <c r="T68" i="1"/>
  <c r="T22" i="1" s="1"/>
  <c r="AJ69" i="1"/>
  <c r="S60" i="1"/>
  <c r="P50" i="1"/>
  <c r="N62" i="1"/>
  <c r="M62" i="1"/>
  <c r="L62" i="1"/>
  <c r="K64" i="1"/>
  <c r="N60" i="1"/>
  <c r="M60" i="1"/>
  <c r="L60" i="1"/>
  <c r="O60" i="1"/>
  <c r="N34" i="1"/>
  <c r="N32" i="1" s="1"/>
  <c r="M34" i="1"/>
  <c r="M32" i="1" s="1"/>
  <c r="L34" i="1"/>
  <c r="L32" i="1" s="1"/>
  <c r="O34" i="1"/>
  <c r="O32" i="1" s="1"/>
  <c r="O48" i="1"/>
  <c r="O47" i="1" s="1"/>
  <c r="O54" i="1"/>
  <c r="O53" i="1" s="1"/>
  <c r="O62" i="1"/>
  <c r="O26" i="1"/>
  <c r="O19" i="1" s="1"/>
  <c r="O65" i="1"/>
  <c r="O21" i="1" s="1"/>
  <c r="O23" i="1"/>
  <c r="O74" i="1"/>
  <c r="O24" i="1" s="1"/>
  <c r="K46" i="1"/>
  <c r="K45" i="1"/>
  <c r="K42" i="1"/>
  <c r="K41" i="1"/>
  <c r="K40" i="1"/>
  <c r="K37" i="1"/>
  <c r="K86" i="1"/>
  <c r="K85" i="1"/>
  <c r="K84" i="1"/>
  <c r="K83" i="1"/>
  <c r="K82" i="1"/>
  <c r="K81" i="1"/>
  <c r="K80" i="1"/>
  <c r="K79" i="1"/>
  <c r="K78" i="1"/>
  <c r="K77" i="1"/>
  <c r="K76" i="1"/>
  <c r="K75" i="1"/>
  <c r="L68" i="1"/>
  <c r="L22" i="1" s="1"/>
  <c r="O68" i="1"/>
  <c r="O22" i="1" s="1"/>
  <c r="K69" i="1"/>
  <c r="K70" i="1"/>
  <c r="K71" i="1"/>
  <c r="K63" i="1"/>
  <c r="K61" i="1"/>
  <c r="K55" i="1"/>
  <c r="K54" i="1" s="1"/>
  <c r="K49" i="1"/>
  <c r="K52" i="1"/>
  <c r="V52" i="1" s="1"/>
  <c r="L54" i="1"/>
  <c r="L53" i="1" s="1"/>
  <c r="M54" i="1"/>
  <c r="M53" i="1" s="1"/>
  <c r="N54" i="1"/>
  <c r="N53" i="1" s="1"/>
  <c r="K44" i="1"/>
  <c r="K43" i="1"/>
  <c r="K39" i="1"/>
  <c r="K38" i="1"/>
  <c r="K36" i="1"/>
  <c r="K35" i="1"/>
  <c r="AI71" i="1"/>
  <c r="AI70" i="1"/>
  <c r="AG54" i="1"/>
  <c r="AG53" i="1" s="1"/>
  <c r="AI72" i="1"/>
  <c r="AI69" i="1"/>
  <c r="AI50" i="1"/>
  <c r="AI49" i="1"/>
  <c r="AI46" i="1"/>
  <c r="AI41" i="1"/>
  <c r="H48" i="1"/>
  <c r="H47" i="1" s="1"/>
  <c r="AB48" i="1"/>
  <c r="AB47" i="1" s="1"/>
  <c r="AA48" i="1"/>
  <c r="AA47" i="1" s="1"/>
  <c r="AH54" i="1"/>
  <c r="AH53" i="1" s="1"/>
  <c r="AF54" i="1"/>
  <c r="AF53" i="1" s="1"/>
  <c r="AD54" i="1"/>
  <c r="AD53" i="1" s="1"/>
  <c r="AJ53" i="1" s="1"/>
  <c r="AC54" i="1"/>
  <c r="AC53" i="1" s="1"/>
  <c r="Z54" i="1"/>
  <c r="Y54" i="1"/>
  <c r="Y57" i="1"/>
  <c r="X54" i="1"/>
  <c r="AC26" i="1"/>
  <c r="AC19" i="1" s="1"/>
  <c r="T54" i="1"/>
  <c r="T53" i="1" s="1"/>
  <c r="T65" i="1"/>
  <c r="T21" i="1" s="1"/>
  <c r="S65" i="1"/>
  <c r="S21" i="1" s="1"/>
  <c r="R65" i="1"/>
  <c r="R21" i="1" s="1"/>
  <c r="Q65" i="1"/>
  <c r="Q21" i="1" s="1"/>
  <c r="T26" i="1"/>
  <c r="T19" i="1" s="1"/>
  <c r="S26" i="1"/>
  <c r="S19" i="1" s="1"/>
  <c r="AF26" i="1"/>
  <c r="AF19" i="1" s="1"/>
  <c r="Q34" i="1"/>
  <c r="Q32" i="1" s="1"/>
  <c r="Z62" i="1"/>
  <c r="Z60" i="1"/>
  <c r="Z51" i="1"/>
  <c r="Z48" i="1" s="1"/>
  <c r="X34" i="1"/>
  <c r="X32" i="1" s="1"/>
  <c r="Z26" i="1"/>
  <c r="Z19" i="1" s="1"/>
  <c r="X26" i="1"/>
  <c r="X19" i="1" s="1"/>
  <c r="M68" i="1"/>
  <c r="M22" i="1" s="1"/>
  <c r="L74" i="1"/>
  <c r="L24" i="1" s="1"/>
  <c r="X62" i="1"/>
  <c r="N26" i="1"/>
  <c r="N19" i="1" s="1"/>
  <c r="M26" i="1"/>
  <c r="M19" i="1" s="1"/>
  <c r="L26" i="1"/>
  <c r="T48" i="1"/>
  <c r="T47" i="1" s="1"/>
  <c r="S48" i="1"/>
  <c r="S47" i="1" s="1"/>
  <c r="Q48" i="1"/>
  <c r="Q47" i="1" s="1"/>
  <c r="R74" i="1"/>
  <c r="R24" i="1" s="1"/>
  <c r="Q74" i="1"/>
  <c r="Q24" i="1" s="1"/>
  <c r="T62" i="1"/>
  <c r="R62" i="1"/>
  <c r="Q62" i="1"/>
  <c r="Q60" i="1"/>
  <c r="Q59" i="1" s="1"/>
  <c r="R54" i="1"/>
  <c r="R53" i="1" s="1"/>
  <c r="Q54" i="1"/>
  <c r="Q53" i="1" s="1"/>
  <c r="T34" i="1"/>
  <c r="T32" i="1" s="1"/>
  <c r="S62" i="1"/>
  <c r="P60" i="1"/>
  <c r="P51" i="1"/>
  <c r="AI42" i="1"/>
  <c r="AI85" i="1"/>
  <c r="AJ84" i="1"/>
  <c r="AI84" i="1"/>
  <c r="AI79" i="1"/>
  <c r="AI78" i="1"/>
  <c r="AC74" i="1"/>
  <c r="AC68" i="1"/>
  <c r="AC22" i="1" s="1"/>
  <c r="AH68" i="1"/>
  <c r="AH22" i="1" s="1"/>
  <c r="AD74" i="1"/>
  <c r="AH74" i="1"/>
  <c r="AH24" i="1" s="1"/>
  <c r="AD68" i="1"/>
  <c r="AF62" i="1"/>
  <c r="R60" i="1"/>
  <c r="AC34" i="1"/>
  <c r="AC48" i="1"/>
  <c r="AC60" i="1"/>
  <c r="AC62" i="1"/>
  <c r="AH26" i="1"/>
  <c r="AH19" i="1" s="1"/>
  <c r="AG26" i="1"/>
  <c r="AG19" i="1" s="1"/>
  <c r="AE26" i="1"/>
  <c r="AE19" i="1" s="1"/>
  <c r="AD26" i="1"/>
  <c r="AD19" i="1" s="1"/>
  <c r="AD34" i="1"/>
  <c r="Y48" i="1"/>
  <c r="W48" i="1"/>
  <c r="V48" i="1"/>
  <c r="V47" i="1" s="1"/>
  <c r="U48" i="1"/>
  <c r="N48" i="1"/>
  <c r="N47" i="1" s="1"/>
  <c r="L48" i="1"/>
  <c r="L47" i="1" s="1"/>
  <c r="J48" i="1"/>
  <c r="J47" i="1" s="1"/>
  <c r="I48" i="1"/>
  <c r="I47" i="1" s="1"/>
  <c r="I33" i="1"/>
  <c r="I32" i="1" s="1"/>
  <c r="I54" i="1"/>
  <c r="I53" i="1" s="1"/>
  <c r="I59" i="1"/>
  <c r="AF48" i="1"/>
  <c r="AF47" i="1" s="1"/>
  <c r="AH48" i="1"/>
  <c r="AH47" i="1" s="1"/>
  <c r="J26" i="1"/>
  <c r="J19" i="1" s="1"/>
  <c r="I26" i="1"/>
  <c r="I19" i="1" s="1"/>
  <c r="H19" i="1"/>
  <c r="Z65" i="1"/>
  <c r="Z21" i="1" s="1"/>
  <c r="AB24" i="1"/>
  <c r="AA24" i="1"/>
  <c r="U24" i="1"/>
  <c r="I24" i="1"/>
  <c r="H24" i="1"/>
  <c r="J24" i="1"/>
  <c r="AB68" i="1"/>
  <c r="AB22" i="1" s="1"/>
  <c r="AA68" i="1"/>
  <c r="AA22" i="1" s="1"/>
  <c r="Y68" i="1"/>
  <c r="Y22" i="1" s="1"/>
  <c r="W68" i="1"/>
  <c r="W22" i="1" s="1"/>
  <c r="V68" i="1"/>
  <c r="V22" i="1" s="1"/>
  <c r="U68" i="1"/>
  <c r="U22" i="1" s="1"/>
  <c r="J68" i="1"/>
  <c r="J22" i="1" s="1"/>
  <c r="I68" i="1"/>
  <c r="I22" i="1" s="1"/>
  <c r="H68" i="1"/>
  <c r="H22" i="1" s="1"/>
  <c r="AD48" i="1"/>
  <c r="AJ46" i="1"/>
  <c r="AJ41" i="1"/>
  <c r="AB32" i="1"/>
  <c r="AA32" i="1"/>
  <c r="Y33" i="1"/>
  <c r="Y32" i="1" s="1"/>
  <c r="W33" i="1"/>
  <c r="W32" i="1" s="1"/>
  <c r="V33" i="1"/>
  <c r="V32" i="1" s="1"/>
  <c r="U33" i="1"/>
  <c r="U32" i="1" s="1"/>
  <c r="J32" i="1"/>
  <c r="Y26" i="1"/>
  <c r="Y19" i="1" s="1"/>
  <c r="AB73" i="1"/>
  <c r="AB23" i="1" s="1"/>
  <c r="AA73" i="1"/>
  <c r="AA23" i="1" s="1"/>
  <c r="Z73" i="1"/>
  <c r="Z23" i="1" s="1"/>
  <c r="AB65" i="1"/>
  <c r="AB21" i="1" s="1"/>
  <c r="AA65" i="1"/>
  <c r="AA21" i="1" s="1"/>
  <c r="AB58" i="1"/>
  <c r="AB57" i="1"/>
  <c r="Z58" i="1"/>
  <c r="Z57" i="1"/>
  <c r="Z52" i="1"/>
  <c r="AB54" i="1"/>
  <c r="I65" i="1"/>
  <c r="I21" i="1" s="1"/>
  <c r="I23" i="1"/>
  <c r="U65" i="1"/>
  <c r="U21" i="1" s="1"/>
  <c r="Y73" i="1"/>
  <c r="Y23" i="1" s="1"/>
  <c r="Y59" i="1"/>
  <c r="Y58" i="1"/>
  <c r="Y52" i="1"/>
  <c r="W73" i="1"/>
  <c r="W23" i="1" s="1"/>
  <c r="W65" i="1"/>
  <c r="W21" i="1" s="1"/>
  <c r="W58" i="1"/>
  <c r="W57" i="1"/>
  <c r="W54" i="1"/>
  <c r="W52" i="1"/>
  <c r="W19" i="1"/>
  <c r="U73" i="1"/>
  <c r="U23" i="1" s="1"/>
  <c r="U59" i="1"/>
  <c r="U58" i="1"/>
  <c r="U57" i="1"/>
  <c r="U54" i="1"/>
  <c r="U52" i="1"/>
  <c r="U19" i="1"/>
  <c r="X73" i="1"/>
  <c r="X23" i="1" s="1"/>
  <c r="X58" i="1"/>
  <c r="X57" i="1"/>
  <c r="X52" i="1"/>
  <c r="AH65" i="1"/>
  <c r="AH21" i="1" s="1"/>
  <c r="AG65" i="1"/>
  <c r="AG21" i="1" s="1"/>
  <c r="AF65" i="1"/>
  <c r="AF21" i="1" s="1"/>
  <c r="AE65" i="1"/>
  <c r="AD65" i="1"/>
  <c r="AC65" i="1"/>
  <c r="H65" i="1"/>
  <c r="H21" i="1" s="1"/>
  <c r="Y65" i="1"/>
  <c r="Y21" i="1" s="1"/>
  <c r="V65" i="1"/>
  <c r="V21" i="1" s="1"/>
  <c r="U20" i="1"/>
  <c r="AB19" i="1"/>
  <c r="AD62" i="1"/>
  <c r="AD23" i="1"/>
  <c r="AF23" i="1"/>
  <c r="AH62" i="1"/>
  <c r="AH60" i="1"/>
  <c r="AH23" i="1"/>
  <c r="P58" i="1"/>
  <c r="P57" i="1"/>
  <c r="P52" i="1"/>
  <c r="P28" i="1"/>
  <c r="P27" i="1"/>
  <c r="P29" i="1"/>
  <c r="J59" i="1"/>
  <c r="J54" i="1"/>
  <c r="J53" i="1" s="1"/>
  <c r="J23" i="1"/>
  <c r="H54" i="1"/>
  <c r="H53" i="1" s="1"/>
  <c r="H33" i="1"/>
  <c r="H32" i="1" s="1"/>
  <c r="H23" i="1"/>
  <c r="AA19" i="1"/>
  <c r="V19" i="1"/>
  <c r="AA54" i="1"/>
  <c r="AA53" i="1" s="1"/>
  <c r="V54" i="1"/>
  <c r="AA59" i="1"/>
  <c r="K58" i="1"/>
  <c r="V58" i="1" s="1"/>
  <c r="K57" i="1"/>
  <c r="V57" i="1" s="1"/>
  <c r="N23" i="1"/>
  <c r="M23" i="1"/>
  <c r="L23" i="1"/>
  <c r="K27" i="1"/>
  <c r="K29" i="1"/>
  <c r="V73" i="1"/>
  <c r="V23" i="1" s="1"/>
  <c r="AI26" i="1"/>
  <c r="AG60" i="1"/>
  <c r="AG23" i="1"/>
  <c r="AE23" i="1"/>
  <c r="AC23" i="1"/>
  <c r="AJ54" i="1"/>
  <c r="P66" i="1"/>
  <c r="Y24" i="1"/>
  <c r="AH34" i="1"/>
  <c r="AH32" i="1" s="1"/>
  <c r="W24" i="1"/>
  <c r="X65" i="1"/>
  <c r="X21" i="1" s="1"/>
  <c r="V24" i="1"/>
  <c r="T60" i="1"/>
  <c r="X60" i="1"/>
  <c r="X68" i="1"/>
  <c r="X22" i="1" s="1"/>
  <c r="Z68" i="1"/>
  <c r="Z22" i="1" s="1"/>
  <c r="X48" i="1"/>
  <c r="AG48" i="1"/>
  <c r="AG47" i="1" s="1"/>
  <c r="X74" i="1"/>
  <c r="X24" i="1" s="1"/>
  <c r="Q26" i="1"/>
  <c r="M48" i="1"/>
  <c r="M47" i="1" s="1"/>
  <c r="K33" i="1"/>
  <c r="R48" i="1"/>
  <c r="R47" i="1" s="1"/>
  <c r="AD60" i="1"/>
  <c r="R26" i="1"/>
  <c r="R19" i="1" s="1"/>
  <c r="P41" i="1"/>
  <c r="P42" i="1"/>
  <c r="P46" i="1"/>
  <c r="R34" i="1"/>
  <c r="R32" i="1" s="1"/>
  <c r="S34" i="1"/>
  <c r="S32" i="1" s="1"/>
  <c r="P62" i="1"/>
  <c r="R59" i="1" l="1"/>
  <c r="R31" i="1" s="1"/>
  <c r="R20" i="1" s="1"/>
  <c r="AJ48" i="1"/>
  <c r="T59" i="1"/>
  <c r="T31" i="1" s="1"/>
  <c r="T20" i="1" s="1"/>
  <c r="R68" i="1"/>
  <c r="R22" i="1" s="1"/>
  <c r="AD47" i="1"/>
  <c r="AJ47" i="1" s="1"/>
  <c r="V53" i="1"/>
  <c r="S54" i="1"/>
  <c r="S53" i="1" s="1"/>
  <c r="AC59" i="1"/>
  <c r="AB53" i="1"/>
  <c r="AD59" i="1"/>
  <c r="AJ62" i="1"/>
  <c r="AI23" i="1"/>
  <c r="AG68" i="1"/>
  <c r="AG22" i="1" s="1"/>
  <c r="X59" i="1"/>
  <c r="P48" i="1"/>
  <c r="P47" i="1" s="1"/>
  <c r="AJ19" i="1"/>
  <c r="AJ23" i="1"/>
  <c r="M74" i="1"/>
  <c r="M24" i="1" s="1"/>
  <c r="AI86" i="1"/>
  <c r="AD21" i="1"/>
  <c r="AJ21" i="1" s="1"/>
  <c r="AJ65" i="1"/>
  <c r="AC47" i="1"/>
  <c r="AD24" i="1"/>
  <c r="N68" i="1"/>
  <c r="N22" i="1" s="1"/>
  <c r="K22" i="1" s="1"/>
  <c r="Y47" i="1"/>
  <c r="AD32" i="1"/>
  <c r="K62" i="1"/>
  <c r="AE48" i="1"/>
  <c r="AE47" i="1" s="1"/>
  <c r="AC21" i="1"/>
  <c r="AI65" i="1"/>
  <c r="W47" i="1"/>
  <c r="AI19" i="1"/>
  <c r="AC32" i="1"/>
  <c r="AD22" i="1"/>
  <c r="AC24" i="1"/>
  <c r="X53" i="1"/>
  <c r="K26" i="1"/>
  <c r="K19" i="1" s="1"/>
  <c r="L19" i="1"/>
  <c r="P34" i="1"/>
  <c r="P32" i="1" s="1"/>
  <c r="AE60" i="1"/>
  <c r="AI60" i="1" s="1"/>
  <c r="AB59" i="1"/>
  <c r="AB31" i="1" s="1"/>
  <c r="Z34" i="1"/>
  <c r="Z32" i="1" s="1"/>
  <c r="P65" i="1"/>
  <c r="P21" i="1" s="1"/>
  <c r="X47" i="1"/>
  <c r="V59" i="1"/>
  <c r="AA31" i="1"/>
  <c r="AA20" i="1" s="1"/>
  <c r="AA18" i="1" s="1"/>
  <c r="Z59" i="1"/>
  <c r="M59" i="1"/>
  <c r="M31" i="1" s="1"/>
  <c r="S68" i="1"/>
  <c r="S22" i="1" s="1"/>
  <c r="K23" i="1"/>
  <c r="Z53" i="1"/>
  <c r="Z47" i="1"/>
  <c r="AE62" i="1"/>
  <c r="U53" i="1"/>
  <c r="W53" i="1"/>
  <c r="T74" i="1"/>
  <c r="T24" i="1" s="1"/>
  <c r="AI55" i="1"/>
  <c r="AI54" i="1" s="1"/>
  <c r="AE68" i="1"/>
  <c r="AE22" i="1" s="1"/>
  <c r="AG62" i="1"/>
  <c r="AG59" i="1" s="1"/>
  <c r="N59" i="1"/>
  <c r="N31" i="1" s="1"/>
  <c r="L59" i="1"/>
  <c r="L31" i="1" s="1"/>
  <c r="AF60" i="1"/>
  <c r="AJ60" i="1" s="1"/>
  <c r="K32" i="1"/>
  <c r="AE21" i="1"/>
  <c r="Q31" i="1"/>
  <c r="Q20" i="1" s="1"/>
  <c r="U25" i="1"/>
  <c r="K34" i="1"/>
  <c r="H59" i="1"/>
  <c r="H31" i="1" s="1"/>
  <c r="S74" i="1"/>
  <c r="S24" i="1" s="1"/>
  <c r="AF34" i="1"/>
  <c r="AF32" i="1" s="1"/>
  <c r="T23" i="1"/>
  <c r="S23" i="1" s="1"/>
  <c r="R23" i="1" s="1"/>
  <c r="Q23" i="1" s="1"/>
  <c r="P23" i="1" s="1"/>
  <c r="I31" i="1"/>
  <c r="I20" i="1" s="1"/>
  <c r="I18" i="1" s="1"/>
  <c r="J31" i="1"/>
  <c r="J20" i="1" s="1"/>
  <c r="J18" i="1" s="1"/>
  <c r="U47" i="1"/>
  <c r="AG34" i="1"/>
  <c r="AG32" i="1" s="1"/>
  <c r="Z74" i="1"/>
  <c r="Z24" i="1" s="1"/>
  <c r="AE54" i="1"/>
  <c r="AE53" i="1" s="1"/>
  <c r="AI53" i="1" s="1"/>
  <c r="AE34" i="1"/>
  <c r="P70" i="1"/>
  <c r="K65" i="1"/>
  <c r="P59" i="1"/>
  <c r="P74" i="1"/>
  <c r="P24" i="1" s="1"/>
  <c r="M21" i="1"/>
  <c r="K21" i="1" s="1"/>
  <c r="AG74" i="1"/>
  <c r="AG24" i="1" s="1"/>
  <c r="W59" i="1"/>
  <c r="N74" i="1"/>
  <c r="N24" i="1" s="1"/>
  <c r="P71" i="1"/>
  <c r="K47" i="1"/>
  <c r="Q19" i="1"/>
  <c r="P26" i="1"/>
  <c r="P19" i="1" s="1"/>
  <c r="U18" i="1"/>
  <c r="Y53" i="1"/>
  <c r="Y31" i="1" s="1"/>
  <c r="Y20" i="1" s="1"/>
  <c r="Y18" i="1" s="1"/>
  <c r="O59" i="1"/>
  <c r="S59" i="1"/>
  <c r="K48" i="1"/>
  <c r="AF74" i="1"/>
  <c r="AJ74" i="1" s="1"/>
  <c r="AF68" i="1"/>
  <c r="AJ68" i="1" s="1"/>
  <c r="K60" i="1"/>
  <c r="AE74" i="1"/>
  <c r="AE24" i="1" s="1"/>
  <c r="AH59" i="1"/>
  <c r="AH31" i="1" s="1"/>
  <c r="K53" i="1"/>
  <c r="K74" i="1"/>
  <c r="Q68" i="1"/>
  <c r="Q22" i="1" s="1"/>
  <c r="K68" i="1"/>
  <c r="S31" i="1" l="1"/>
  <c r="V31" i="1"/>
  <c r="V20" i="1" s="1"/>
  <c r="V18" i="1" s="1"/>
  <c r="K24" i="1"/>
  <c r="AI22" i="1"/>
  <c r="AI62" i="1"/>
  <c r="AI34" i="1"/>
  <c r="AE59" i="1"/>
  <c r="AI59" i="1" s="1"/>
  <c r="AI47" i="1"/>
  <c r="X31" i="1"/>
  <c r="X20" i="1" s="1"/>
  <c r="X18" i="1" s="1"/>
  <c r="AB25" i="1"/>
  <c r="AB20" i="1"/>
  <c r="AB18" i="1" s="1"/>
  <c r="AI68" i="1"/>
  <c r="AG31" i="1"/>
  <c r="AG25" i="1" s="1"/>
  <c r="AJ32" i="1"/>
  <c r="T18" i="1"/>
  <c r="AA25" i="1"/>
  <c r="AI74" i="1"/>
  <c r="AI21" i="1"/>
  <c r="Y25" i="1"/>
  <c r="AI24" i="1"/>
  <c r="P68" i="1"/>
  <c r="P22" i="1" s="1"/>
  <c r="AC31" i="1"/>
  <c r="AC20" i="1" s="1"/>
  <c r="AD31" i="1"/>
  <c r="AD25" i="1" s="1"/>
  <c r="R18" i="1"/>
  <c r="AJ34" i="1"/>
  <c r="AI48" i="1"/>
  <c r="R25" i="1"/>
  <c r="M20" i="1"/>
  <c r="M18" i="1" s="1"/>
  <c r="M25" i="1"/>
  <c r="Z31" i="1"/>
  <c r="I25" i="1"/>
  <c r="W31" i="1"/>
  <c r="W25" i="1" s="1"/>
  <c r="K59" i="1"/>
  <c r="AF59" i="1"/>
  <c r="AJ59" i="1" s="1"/>
  <c r="T25" i="1"/>
  <c r="P31" i="1"/>
  <c r="P20" i="1" s="1"/>
  <c r="H20" i="1"/>
  <c r="H18" i="1" s="1"/>
  <c r="H25" i="1"/>
  <c r="J25" i="1"/>
  <c r="O31" i="1"/>
  <c r="O25" i="1" s="1"/>
  <c r="AE32" i="1"/>
  <c r="AI32" i="1" s="1"/>
  <c r="AF24" i="1"/>
  <c r="AJ24" i="1" s="1"/>
  <c r="Q25" i="1"/>
  <c r="L20" i="1"/>
  <c r="L18" i="1" s="1"/>
  <c r="L25" i="1"/>
  <c r="AH20" i="1"/>
  <c r="AH25" i="1"/>
  <c r="AF22" i="1"/>
  <c r="AJ22" i="1" s="1"/>
  <c r="N25" i="1"/>
  <c r="N20" i="1"/>
  <c r="N18" i="1" s="1"/>
  <c r="S25" i="1"/>
  <c r="S20" i="1"/>
  <c r="S18" i="1" s="1"/>
  <c r="Q18" i="1"/>
  <c r="V25" i="1" l="1"/>
  <c r="P18" i="1"/>
  <c r="X25" i="1"/>
  <c r="AG20" i="1"/>
  <c r="AG18" i="1" s="1"/>
  <c r="AF31" i="1"/>
  <c r="AF20" i="1" s="1"/>
  <c r="AF18" i="1" s="1"/>
  <c r="O20" i="1"/>
  <c r="K20" i="1" s="1"/>
  <c r="K18" i="1" s="1"/>
  <c r="W20" i="1"/>
  <c r="W18" i="1" s="1"/>
  <c r="AC25" i="1"/>
  <c r="AD20" i="1"/>
  <c r="P25" i="1"/>
  <c r="Z20" i="1"/>
  <c r="Z18" i="1" s="1"/>
  <c r="Z25" i="1"/>
  <c r="K31" i="1"/>
  <c r="AE31" i="1"/>
  <c r="AI31" i="1" s="1"/>
  <c r="K25" i="1"/>
  <c r="AC18" i="1"/>
  <c r="AH18" i="1"/>
  <c r="AF25" i="1" l="1"/>
  <c r="AJ25" i="1" s="1"/>
  <c r="AJ31" i="1"/>
  <c r="O18" i="1"/>
  <c r="AD18" i="1"/>
  <c r="AJ18" i="1" s="1"/>
  <c r="AJ20" i="1"/>
  <c r="AE25" i="1"/>
  <c r="AI25" i="1" s="1"/>
  <c r="AE20" i="1"/>
  <c r="AI20" i="1" s="1"/>
  <c r="AE18" i="1" l="1"/>
  <c r="AI18" i="1" s="1"/>
</calcChain>
</file>

<file path=xl/sharedStrings.xml><?xml version="1.0" encoding="utf-8"?>
<sst xmlns="http://schemas.openxmlformats.org/spreadsheetml/2006/main" count="509" uniqueCount="210">
  <si>
    <t>Приложение  № 3</t>
  </si>
  <si>
    <t>к приказу Минэнерго России</t>
  </si>
  <si>
    <t>от 05.05.2016 г. № 380</t>
  </si>
  <si>
    <t>Форма 3. План освоения капитальных вложений по инвестиционным проектам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</si>
  <si>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</si>
  <si>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</si>
  <si>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</si>
  <si>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</si>
  <si>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</si>
  <si>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</si>
  <si>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</si>
  <si>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</si>
  <si>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</si>
  <si>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</si>
  <si>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</si>
  <si>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</si>
  <si>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</si>
  <si>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</si>
  <si>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</si>
  <si>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</si>
  <si>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</si>
  <si>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</si>
  <si>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</si>
  <si>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</si>
  <si>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</si>
  <si>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</si>
  <si>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</si>
  <si>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29.5</t>
  </si>
  <si>
    <t>29.6</t>
  </si>
  <si>
    <t>0</t>
  </si>
  <si>
    <t>ВСЕГО по инвестиционной программе,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</si>
  <si>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</si>
  <si>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</si>
  <si>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</si>
  <si>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</si>
  <si>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</si>
  <si>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</si>
  <si>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</si>
  <si>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</si>
  <si>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</si>
  <si>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</si>
  <si>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</si>
  <si>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</si>
  <si>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</si>
  <si>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</si>
  <si>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</si>
  <si>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</si>
  <si>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</si>
  <si>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</si>
  <si>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</si>
  <si>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</si>
  <si>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</si>
  <si>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</si>
  <si>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</si>
  <si>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</si>
  <si>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</si>
  <si>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</si>
  <si>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</si>
  <si>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</si>
  <si>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</si>
  <si>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</si>
  <si>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</si>
  <si>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</si>
  <si>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H_2068_ВЭ</t>
  </si>
  <si>
    <t>1.2.1.2.9</t>
  </si>
  <si>
    <t xml:space="preserve">Замена разрядников на ОПН на ПС 110/35/6кВ </t>
  </si>
  <si>
    <t>1.2.1.2.10</t>
  </si>
  <si>
    <t>1.2.1.2.11</t>
  </si>
  <si>
    <t>1.2.1.2.12</t>
  </si>
  <si>
    <t>H_2069_ВЭ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</si>
  <si>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</si>
  <si>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</si>
  <si>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</si>
  <si>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</si>
  <si>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</si>
  <si>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 6;0,4кВ и центров питания в г. Бодайбо</t>
  </si>
  <si>
    <t>H_2036_ВЭ</t>
  </si>
  <si>
    <t>H_2071_ВЭ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</si>
  <si>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</si>
  <si>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</si>
  <si>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</si>
  <si>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</si>
  <si>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</si>
  <si>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1.2.3.1.1</t>
  </si>
  <si>
    <t>Расширение  АИИСКУЭ в городских и поселковых сетях</t>
  </si>
  <si>
    <t>H_2037_ВЭ</t>
  </si>
  <si>
    <t>1.2.3.2</t>
  </si>
  <si>
    <t>1.2.3.3</t>
  </si>
  <si>
    <t>1.2.3.4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</si>
  <si>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</si>
  <si>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</si>
  <si>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</si>
  <si>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</si>
  <si>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</si>
  <si>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</si>
  <si>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</si>
  <si>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</si>
  <si>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1.2.4.2.2</t>
  </si>
  <si>
    <t>Приобретение оборудования для организации связи с подстанциями</t>
  </si>
  <si>
    <t>H_2067_ВЭ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</si>
  <si>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</si>
  <si>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</si>
  <si>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</si>
  <si>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</si>
  <si>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</si>
  <si>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</si>
  <si>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</si>
  <si>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</si>
  <si>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</si>
  <si>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</si>
  <si>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Строительство гаража на ПС Кропоткинская</t>
  </si>
  <si>
    <t>H_4001_ВЭ</t>
  </si>
  <si>
    <t>1.4.3</t>
  </si>
  <si>
    <t>Строительство гаража п. Перевоз (база РЭС-4)</t>
  </si>
  <si>
    <t>H_4002_ВЭ</t>
  </si>
  <si>
    <t>1.4.4</t>
  </si>
  <si>
    <t xml:space="preserve">Строительство ограждений территорий ПС </t>
  </si>
  <si>
    <t>H_4003_ВЭ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</si>
  <si>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</si>
  <si>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</si>
  <si>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</si>
  <si>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</si>
  <si>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</si>
  <si>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спецтехники</t>
  </si>
  <si>
    <t>1.6.2</t>
  </si>
  <si>
    <t>1.6.3</t>
  </si>
  <si>
    <t>1.6.4</t>
  </si>
  <si>
    <t>1.6.5</t>
  </si>
  <si>
    <t>H_6033_ВЭ</t>
  </si>
  <si>
    <t>1.6.6</t>
  </si>
  <si>
    <t>1.6.7</t>
  </si>
  <si>
    <t>Приобретение ПК и орг.техники</t>
  </si>
  <si>
    <t>1.6.8</t>
  </si>
  <si>
    <t>1.6.9</t>
  </si>
  <si>
    <t>1.6.10</t>
  </si>
  <si>
    <t>1.6.11</t>
  </si>
  <si>
    <t>H_6034_ВЭ</t>
  </si>
  <si>
    <t>1.6.12</t>
  </si>
  <si>
    <t>Приобретение жилого вагон-дома для дежурного оперативного персонала ПС</t>
  </si>
  <si>
    <t>H_6026_ВЭ</t>
  </si>
  <si>
    <t>Возврат заемных средств</t>
  </si>
  <si>
    <t>29.7</t>
  </si>
  <si>
    <t>29.8</t>
  </si>
  <si>
    <t>29.9</t>
  </si>
  <si>
    <t>29.10</t>
  </si>
  <si>
    <t>2022 год</t>
  </si>
  <si>
    <t>П</t>
  </si>
  <si>
    <t>-</t>
  </si>
  <si>
    <t xml:space="preserve">
План
</t>
  </si>
  <si>
    <t xml:space="preserve">Факт 
</t>
  </si>
  <si>
    <t>Реконструкция участка ВЛ 110кВ Мамакан – Артемовская от опоры №140 до ПС 110кВ Артемовская с заменой деревянных опор на металлические</t>
  </si>
  <si>
    <t>реквизиты решения органа исполнительной власти, утвердившего инвестиционную программу</t>
  </si>
  <si>
    <t>Иркутская область</t>
  </si>
  <si>
    <t>Н</t>
  </si>
  <si>
    <t>н.д.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</si>
  <si>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</si>
  <si>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Замена масляного выключателя ВМТ 110 на элегазовый ВГТ 110 на ПС 110кВ Вачинская</t>
  </si>
  <si>
    <t>Н_2084_ВЭ</t>
  </si>
  <si>
    <t>Замена масляных выключателей  ВМТ 110 Т1 и Т2  на элегазовые ВГТ 110 на ПС 110кВ Перевоз</t>
  </si>
  <si>
    <t>Н_2085_ВЭ</t>
  </si>
  <si>
    <t>Замена ТП 6/0,4кВ, на КТПН 6/0,4кВ в г. Бодайбо</t>
  </si>
  <si>
    <t>Н_2079_ВЭ</t>
  </si>
  <si>
    <t>Реконструкция устройств РЗА и ПА ВЛ 110кВ Кропоткинская Невский на ПС Кропоткинская</t>
  </si>
  <si>
    <t>Н_2083_ВЭ</t>
  </si>
  <si>
    <t>Замена маслонаполненных вводов 110кВ на силовых трансформаторах 110/35/6кВ (2 трансформатора)</t>
  </si>
  <si>
    <t>Строительство ВЛ 110 кВ Кропоткинская-Вернинская № 2 с отпайкой на РП Полюс и реконструкция ПС 110 кВ Вернинская</t>
  </si>
  <si>
    <t>Н_4009_ВЭ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</si>
  <si>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</si>
  <si>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</si>
  <si>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</si>
  <si>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</si>
  <si>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Н_2095_ВЭ</t>
  </si>
  <si>
    <t>1.2.2.1.2</t>
  </si>
  <si>
    <t>1.2.2.1.3</t>
  </si>
  <si>
    <t>Год раскрытия информации: 2022 год</t>
  </si>
  <si>
    <t xml:space="preserve">Фактический объем освоения капитальных вложений на 01.01.2021 года, млн рублей 
(без НДС) </t>
  </si>
  <si>
    <t>Освоение капитальных вложений 2021 года  в прогнозных ценах соответствующих лет, млн рублей (без НДС)</t>
  </si>
  <si>
    <t xml:space="preserve">Предложение по корректировке утвержденного плана 
на 01.01.2022 года </t>
  </si>
  <si>
    <t>План 
на 01.01.2022 года</t>
  </si>
  <si>
    <t>План на 01.01.2021 года</t>
  </si>
  <si>
    <t>2023 год</t>
  </si>
  <si>
    <t>2024 год</t>
  </si>
  <si>
    <t>Замена масляных выключателей 6 кВ на вакуумные с установкой микропроцессорных защит</t>
  </si>
  <si>
    <t>L_2092_ВЭ</t>
  </si>
  <si>
    <t>L_2093_ВЭ</t>
  </si>
  <si>
    <t xml:space="preserve">Реконструкция ОРУ 35кВ на ПС 110кВ Бодайбинская с заменой ШР 35 и ЛР 35кВ, масляных выключателей 35кВ на вакуумные </t>
  </si>
  <si>
    <t>L_2088_ВЭ</t>
  </si>
  <si>
    <t>Реконструкция ПС 110кВ Артемовская с заменой трансформатора Т2 10 МВА на 16 МВА</t>
  </si>
  <si>
    <t>L_2090_ВЭ</t>
  </si>
  <si>
    <t>Реконструкция ПС 110кВ Кропоткинская с заменой силовых трансформаторов 110/35/6кВ Т-1 мощностью 16 МВА и Т-2 мощностью 10 МВА на трансформаторы мощностью не менее 25 МВА каждый</t>
  </si>
  <si>
    <t>L_2091_ВЭ</t>
  </si>
  <si>
    <t>Установка дизель-генераторной установки (ДГУ) на ПС 110 кВ Перевоз с установленной мощностью 1,8 МВт</t>
  </si>
  <si>
    <t>L_2094_ВЭ</t>
  </si>
  <si>
    <t>Реконструкция ПС 110 кВ Мараканская с заменой Т-2 мощностью 6,3 МВА на трансформатор мощностью не менее 10 МВА и установкой  элегазовых выключателей 110кВ в цепях трансформаторов 110 кВ Т-1 и Т-2, заменой устройств РЗА</t>
  </si>
  <si>
    <t>L_2096_ВЭ</t>
  </si>
  <si>
    <t>Замена опоры №515 ВЛ 220кВ Таксимо-Мамакан</t>
  </si>
  <si>
    <t>L_2097_ВЭ</t>
  </si>
  <si>
    <t>L_6049_ВЭ</t>
  </si>
  <si>
    <t>L_6051_ВЭ</t>
  </si>
  <si>
    <t>L_6050_ВЭ</t>
  </si>
  <si>
    <t>L_6052_ВЭ</t>
  </si>
  <si>
    <t xml:space="preserve">Приобретение бани мобильной, блок-контейнера «Туалет» </t>
  </si>
  <si>
    <t>L_6054_ВЭ</t>
  </si>
  <si>
    <t>Приобретение и монтаж системы телевизионного видеонаблюдения на объекте охраны ПС-110 кВ Мараканская</t>
  </si>
  <si>
    <t>L_6055_ВЭ</t>
  </si>
  <si>
    <t>Приобретение бензо-генераторов к мобильным вагон-домам</t>
  </si>
  <si>
    <t>L_6056_ВЭ</t>
  </si>
  <si>
    <t>Приобретение аварийного запаса</t>
  </si>
  <si>
    <t>L_6057_ВЭ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</si>
  <si>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Распоряжением № 58-300-мр 29.10.2021 года Министерства жилищной политики и энергетики Иркутской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</si>
</sst>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3">
    <xf numFmtId="0" fontId="0" fillId="0" borderId="0" xfId="0"/>
    <xf numFmtId="0" fontId="1" fillId="0" borderId="0" xfId="0" applyFont="1" applyFill="1"/>
    <xf numFmtId="0" fontId="2" fillId="0" borderId="0" xfId="0" applyFont="1" applyFill="1" applyAlignment="1"/>
    <xf numFmtId="0" fontId="8" fillId="0" borderId="0" xfId="0" applyFont="1" applyFill="1" applyAlignment="1"/>
    <xf numFmtId="0" fontId="1" fillId="0" borderId="0" xfId="0" applyFont="1" applyFill="1" applyAlignment="1"/>
    <xf numFmtId="1" fontId="9" fillId="0" borderId="0" xfId="0" applyNumberFormat="1" applyFont="1" applyFill="1" applyBorder="1" applyAlignment="1">
      <alignment vertical="top"/>
    </xf>
    <xf numFmtId="0" fontId="1" fillId="0" borderId="2" xfId="1" applyFont="1" applyFill="1" applyBorder="1" applyAlignment="1">
      <alignment horizontal="center" vertical="center" textRotation="90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/>
    </xf>
    <xf numFmtId="4" fontId="11" fillId="0" borderId="2" xfId="2" applyNumberFormat="1" applyFont="1" applyFill="1" applyBorder="1" applyAlignment="1">
      <alignment horizontal="right"/>
    </xf>
    <xf numFmtId="4" fontId="7" fillId="0" borderId="2" xfId="2" applyNumberFormat="1" applyFont="1" applyFill="1" applyBorder="1" applyAlignment="1">
      <alignment horizontal="right"/>
    </xf>
    <xf numFmtId="4" fontId="0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right"/>
    </xf>
    <xf numFmtId="4" fontId="0" fillId="0" borderId="13" xfId="0" applyNumberFormat="1" applyFont="1" applyFill="1" applyBorder="1" applyAlignment="1">
      <alignment horizontal="right"/>
    </xf>
    <xf numFmtId="0" fontId="1" fillId="0" borderId="0" xfId="1" applyFont="1" applyFill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6" fillId="0" borderId="0" xfId="2" applyFont="1" applyFill="1" applyAlignment="1">
      <alignment vertical="center"/>
    </xf>
    <xf numFmtId="0" fontId="7" fillId="0" borderId="0" xfId="2" applyFont="1" applyFill="1" applyAlignment="1">
      <alignment vertical="top"/>
    </xf>
    <xf numFmtId="0" fontId="8" fillId="0" borderId="0" xfId="1" applyFont="1" applyFill="1" applyAlignment="1">
      <alignment horizontal="right"/>
    </xf>
    <xf numFmtId="0" fontId="8" fillId="0" borderId="0" xfId="0" applyFont="1" applyFill="1"/>
    <xf numFmtId="0" fontId="7" fillId="0" borderId="2" xfId="2" applyFont="1" applyFill="1" applyBorder="1" applyAlignment="1">
      <alignment horizontal="left" wrapText="1"/>
    </xf>
    <xf numFmtId="0" fontId="11" fillId="0" borderId="2" xfId="2" applyFont="1" applyFill="1" applyBorder="1" applyAlignment="1">
      <alignment horizontal="center"/>
    </xf>
    <xf numFmtId="0" fontId="7" fillId="0" borderId="2" xfId="2" applyFont="1" applyFill="1" applyBorder="1" applyAlignment="1">
      <alignment horizontal="center"/>
    </xf>
    <xf numFmtId="0" fontId="11" fillId="0" borderId="2" xfId="2" applyFont="1" applyFill="1" applyBorder="1" applyAlignment="1">
      <alignment horizontal="right"/>
    </xf>
    <xf numFmtId="0" fontId="9" fillId="0" borderId="2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7" fillId="0" borderId="2" xfId="2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49" fontId="11" fillId="0" borderId="2" xfId="2" applyNumberFormat="1" applyFont="1" applyFill="1" applyBorder="1" applyAlignment="1">
      <alignment horizontal="center"/>
    </xf>
    <xf numFmtId="0" fontId="11" fillId="0" borderId="2" xfId="2" applyFont="1" applyFill="1" applyBorder="1" applyAlignment="1">
      <alignment horizontal="left" wrapText="1"/>
    </xf>
    <xf numFmtId="0" fontId="11" fillId="0" borderId="2" xfId="2" applyFont="1" applyFill="1" applyBorder="1" applyAlignment="1">
      <alignment horizontal="center" wrapText="1"/>
    </xf>
    <xf numFmtId="49" fontId="11" fillId="0" borderId="2" xfId="2" applyNumberFormat="1" applyFont="1" applyFill="1" applyBorder="1" applyAlignment="1">
      <alignment horizontal="center" wrapText="1"/>
    </xf>
    <xf numFmtId="49" fontId="7" fillId="0" borderId="2" xfId="2" applyNumberFormat="1" applyFont="1" applyFill="1" applyBorder="1" applyAlignment="1">
      <alignment horizontal="center"/>
    </xf>
    <xf numFmtId="0" fontId="0" fillId="0" borderId="0" xfId="0" applyFont="1" applyFill="1"/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/>
    </xf>
    <xf numFmtId="4" fontId="1" fillId="0" borderId="2" xfId="1" applyNumberFormat="1" applyFont="1" applyBorder="1" applyAlignment="1">
      <alignment horizontal="right"/>
    </xf>
    <xf numFmtId="2" fontId="1" fillId="0" borderId="2" xfId="1" applyNumberFormat="1" applyFont="1" applyBorder="1" applyAlignment="1">
      <alignment horizontal="right"/>
    </xf>
    <xf numFmtId="4" fontId="0" fillId="0" borderId="0" xfId="0" applyNumberFormat="1" applyFont="1" applyFill="1"/>
    <xf numFmtId="0" fontId="0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D93"/>
  <sheetViews>
    <sheetView tabSelected="1" topLeftCell="F1" zoomScale="75" zoomScaleNormal="75" zoomScaleSheetLayoutView="25" workbookViewId="0">
      <pane ySplit="18" topLeftCell="A32" activePane="bottomLeft" state="frozen"/>
      <selection activeCell="A13" sqref="A13"/>
      <selection pane="bottomLeft" activeCell="F1" sqref="A1:XFD1048576"/>
    </sheetView>
  </sheetViews>
  <sheetFormatPr defaultRowHeight="15.75" x14ac:dyDescent="0.25"/>
  <cols>
    <col min="1" max="1" width="10.875" style="1" customWidth="1"/>
    <col min="2" max="2" width="36.875" style="1" bestFit="1" customWidth="1"/>
    <col min="3" max="3" width="13.25" style="1" customWidth="1"/>
    <col min="4" max="4" width="7.625" style="1" customWidth="1"/>
    <col min="5" max="5" width="7.25" style="1" customWidth="1"/>
    <col min="6" max="6" width="13" style="1" customWidth="1"/>
    <col min="7" max="7" width="14.375" style="1" customWidth="1"/>
    <col min="8" max="9" width="12.375" style="1" customWidth="1"/>
    <col min="10" max="10" width="11.75" style="1" customWidth="1"/>
    <col min="11" max="11" width="8.375" style="1" customWidth="1"/>
    <col min="12" max="12" width="7.5" style="1" customWidth="1"/>
    <col min="13" max="13" width="9.5" style="1" customWidth="1"/>
    <col min="14" max="14" width="8.75" style="1" customWidth="1"/>
    <col min="15" max="15" width="9.25" style="1" customWidth="1"/>
    <col min="16" max="16" width="10.5" style="33" customWidth="1"/>
    <col min="17" max="17" width="9.375" style="33" customWidth="1"/>
    <col min="18" max="18" width="8.75" style="33" customWidth="1"/>
    <col min="19" max="19" width="9.875" style="33" customWidth="1"/>
    <col min="20" max="20" width="9.125" style="33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5.25" style="1" customWidth="1"/>
    <col min="28" max="28" width="15.875" style="1" customWidth="1"/>
    <col min="29" max="36" width="16.625" style="1" customWidth="1"/>
    <col min="37" max="37" width="19.5" style="1" customWidth="1"/>
    <col min="38" max="38" width="9.375" style="1" customWidth="1"/>
    <col min="39" max="39" width="7.375" style="1" customWidth="1"/>
    <col min="40" max="46" width="7.25" style="1" customWidth="1"/>
    <col min="47" max="47" width="8.625" style="1" customWidth="1"/>
    <col min="48" max="48" width="6.125" style="1" customWidth="1"/>
    <col min="49" max="49" width="6.875" style="1" customWidth="1"/>
    <col min="50" max="50" width="9.625" style="1" customWidth="1"/>
    <col min="51" max="51" width="6.75" style="1" customWidth="1"/>
    <col min="52" max="52" width="7.75" style="1" customWidth="1"/>
    <col min="53" max="16384" width="9" style="1"/>
  </cols>
  <sheetData>
    <row r="1" spans="1:82" x14ac:dyDescent="0.25">
      <c r="AK1" s="14" t="s">
        <v>0</v>
      </c>
    </row>
    <row r="2" spans="1:82" x14ac:dyDescent="0.25">
      <c r="AK2" s="15" t="s">
        <v>1</v>
      </c>
    </row>
    <row r="3" spans="1:82" x14ac:dyDescent="0.25">
      <c r="AK3" s="15" t="s">
        <v>2</v>
      </c>
    </row>
    <row r="4" spans="1:82" ht="18.75" x14ac:dyDescent="0.3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</row>
    <row r="5" spans="1:82" ht="18.75" x14ac:dyDescent="0.3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</row>
    <row r="6" spans="1:82" ht="18.75" x14ac:dyDescent="0.25">
      <c r="A6" s="63" t="s">
        <v>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</row>
    <row r="7" spans="1:82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</row>
    <row r="8" spans="1:82" ht="18.75" x14ac:dyDescent="0.3">
      <c r="AJ8" s="18"/>
    </row>
    <row r="9" spans="1:82" ht="18.75" x14ac:dyDescent="0.3">
      <c r="A9" s="65" t="s">
        <v>174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</row>
    <row r="10" spans="1:82" ht="18.75" x14ac:dyDescent="0.3">
      <c r="A10" s="72" t="s">
        <v>209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</row>
    <row r="11" spans="1:82" ht="18.75" x14ac:dyDescent="0.3"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</row>
    <row r="12" spans="1:82" x14ac:dyDescent="0.25">
      <c r="A12" s="66" t="s">
        <v>151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</row>
    <row r="13" spans="1:82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"/>
    </row>
    <row r="14" spans="1:82" ht="72.75" customHeight="1" x14ac:dyDescent="0.25">
      <c r="A14" s="54" t="s">
        <v>5</v>
      </c>
      <c r="B14" s="54" t="s">
        <v>6</v>
      </c>
      <c r="C14" s="54" t="s">
        <v>7</v>
      </c>
      <c r="D14" s="55" t="s">
        <v>8</v>
      </c>
      <c r="E14" s="55" t="s">
        <v>9</v>
      </c>
      <c r="F14" s="54" t="s">
        <v>10</v>
      </c>
      <c r="G14" s="54"/>
      <c r="H14" s="54" t="s">
        <v>155</v>
      </c>
      <c r="I14" s="54"/>
      <c r="J14" s="58" t="s">
        <v>175</v>
      </c>
      <c r="K14" s="61" t="s">
        <v>11</v>
      </c>
      <c r="L14" s="47"/>
      <c r="M14" s="47"/>
      <c r="N14" s="47"/>
      <c r="O14" s="47"/>
      <c r="P14" s="47"/>
      <c r="Q14" s="47"/>
      <c r="R14" s="47"/>
      <c r="S14" s="47"/>
      <c r="T14" s="48"/>
      <c r="U14" s="46" t="s">
        <v>12</v>
      </c>
      <c r="V14" s="47"/>
      <c r="W14" s="47"/>
      <c r="X14" s="47"/>
      <c r="Y14" s="47"/>
      <c r="Z14" s="48"/>
      <c r="AA14" s="49" t="s">
        <v>176</v>
      </c>
      <c r="AB14" s="50"/>
      <c r="AC14" s="47"/>
      <c r="AD14" s="47"/>
      <c r="AE14" s="47"/>
      <c r="AF14" s="47"/>
      <c r="AG14" s="47"/>
      <c r="AH14" s="47"/>
      <c r="AI14" s="47"/>
      <c r="AJ14" s="47"/>
      <c r="AK14" s="68" t="s">
        <v>13</v>
      </c>
    </row>
    <row r="15" spans="1:82" ht="89.25" customHeight="1" x14ac:dyDescent="0.25">
      <c r="A15" s="54"/>
      <c r="B15" s="54"/>
      <c r="C15" s="54"/>
      <c r="D15" s="55"/>
      <c r="E15" s="55"/>
      <c r="F15" s="54"/>
      <c r="G15" s="54"/>
      <c r="H15" s="54"/>
      <c r="I15" s="54"/>
      <c r="J15" s="59"/>
      <c r="K15" s="46" t="s">
        <v>14</v>
      </c>
      <c r="L15" s="47"/>
      <c r="M15" s="47"/>
      <c r="N15" s="47"/>
      <c r="O15" s="48"/>
      <c r="P15" s="61" t="s">
        <v>15</v>
      </c>
      <c r="Q15" s="69"/>
      <c r="R15" s="69"/>
      <c r="S15" s="69"/>
      <c r="T15" s="70"/>
      <c r="U15" s="71" t="s">
        <v>179</v>
      </c>
      <c r="V15" s="54"/>
      <c r="W15" s="61" t="s">
        <v>178</v>
      </c>
      <c r="X15" s="48"/>
      <c r="Y15" s="71" t="s">
        <v>177</v>
      </c>
      <c r="Z15" s="54"/>
      <c r="AA15" s="51"/>
      <c r="AB15" s="52"/>
      <c r="AC15" s="56" t="s">
        <v>145</v>
      </c>
      <c r="AD15" s="57"/>
      <c r="AE15" s="56" t="s">
        <v>180</v>
      </c>
      <c r="AF15" s="57"/>
      <c r="AG15" s="56" t="s">
        <v>181</v>
      </c>
      <c r="AH15" s="57"/>
      <c r="AI15" s="54" t="s">
        <v>16</v>
      </c>
      <c r="AJ15" s="54" t="s">
        <v>17</v>
      </c>
      <c r="AK15" s="59"/>
    </row>
    <row r="16" spans="1:82" ht="135" customHeight="1" x14ac:dyDescent="0.25">
      <c r="A16" s="54"/>
      <c r="B16" s="54"/>
      <c r="C16" s="54"/>
      <c r="D16" s="55"/>
      <c r="E16" s="55"/>
      <c r="F16" s="38" t="s">
        <v>14</v>
      </c>
      <c r="G16" s="38" t="s">
        <v>18</v>
      </c>
      <c r="H16" s="38" t="s">
        <v>19</v>
      </c>
      <c r="I16" s="38" t="s">
        <v>18</v>
      </c>
      <c r="J16" s="60"/>
      <c r="K16" s="37" t="s">
        <v>20</v>
      </c>
      <c r="L16" s="37" t="s">
        <v>21</v>
      </c>
      <c r="M16" s="37" t="s">
        <v>22</v>
      </c>
      <c r="N16" s="6" t="s">
        <v>23</v>
      </c>
      <c r="O16" s="6" t="s">
        <v>24</v>
      </c>
      <c r="P16" s="34" t="s">
        <v>20</v>
      </c>
      <c r="Q16" s="34" t="s">
        <v>21</v>
      </c>
      <c r="R16" s="34" t="s">
        <v>22</v>
      </c>
      <c r="S16" s="35" t="s">
        <v>23</v>
      </c>
      <c r="T16" s="35" t="s">
        <v>24</v>
      </c>
      <c r="U16" s="37" t="s">
        <v>25</v>
      </c>
      <c r="V16" s="37" t="s">
        <v>26</v>
      </c>
      <c r="W16" s="37" t="s">
        <v>25</v>
      </c>
      <c r="X16" s="37" t="s">
        <v>26</v>
      </c>
      <c r="Y16" s="37" t="s">
        <v>25</v>
      </c>
      <c r="Z16" s="37" t="s">
        <v>26</v>
      </c>
      <c r="AA16" s="40" t="s">
        <v>148</v>
      </c>
      <c r="AB16" s="40" t="s">
        <v>149</v>
      </c>
      <c r="AC16" s="40" t="s">
        <v>14</v>
      </c>
      <c r="AD16" s="45" t="s">
        <v>18</v>
      </c>
      <c r="AE16" s="40" t="s">
        <v>14</v>
      </c>
      <c r="AF16" s="40" t="s">
        <v>18</v>
      </c>
      <c r="AG16" s="40" t="s">
        <v>14</v>
      </c>
      <c r="AH16" s="40" t="s">
        <v>18</v>
      </c>
      <c r="AI16" s="54"/>
      <c r="AJ16" s="54"/>
      <c r="AK16" s="60"/>
    </row>
    <row r="17" spans="1:37" ht="19.5" customHeight="1" x14ac:dyDescent="0.25">
      <c r="A17" s="36">
        <v>1</v>
      </c>
      <c r="B17" s="36">
        <v>2</v>
      </c>
      <c r="C17" s="36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36">
        <v>9</v>
      </c>
      <c r="J17" s="36">
        <v>10</v>
      </c>
      <c r="K17" s="36">
        <v>11</v>
      </c>
      <c r="L17" s="36">
        <v>12</v>
      </c>
      <c r="M17" s="36">
        <v>13</v>
      </c>
      <c r="N17" s="36">
        <v>14</v>
      </c>
      <c r="O17" s="36">
        <v>15</v>
      </c>
      <c r="P17" s="40">
        <v>16</v>
      </c>
      <c r="Q17" s="40">
        <v>17</v>
      </c>
      <c r="R17" s="40">
        <v>18</v>
      </c>
      <c r="S17" s="40">
        <v>19</v>
      </c>
      <c r="T17" s="40">
        <v>20</v>
      </c>
      <c r="U17" s="36">
        <v>21</v>
      </c>
      <c r="V17" s="36">
        <v>22</v>
      </c>
      <c r="W17" s="36">
        <v>23</v>
      </c>
      <c r="X17" s="36">
        <v>24</v>
      </c>
      <c r="Y17" s="36">
        <v>25</v>
      </c>
      <c r="Z17" s="36">
        <v>26</v>
      </c>
      <c r="AA17" s="36">
        <v>27</v>
      </c>
      <c r="AB17" s="36">
        <v>28</v>
      </c>
      <c r="AC17" s="7" t="s">
        <v>27</v>
      </c>
      <c r="AD17" s="7" t="s">
        <v>28</v>
      </c>
      <c r="AE17" s="7" t="s">
        <v>141</v>
      </c>
      <c r="AF17" s="7" t="s">
        <v>142</v>
      </c>
      <c r="AG17" s="7" t="s">
        <v>143</v>
      </c>
      <c r="AH17" s="7" t="s">
        <v>144</v>
      </c>
      <c r="AI17" s="36">
        <v>30</v>
      </c>
      <c r="AJ17" s="36">
        <v>31</v>
      </c>
      <c r="AK17" s="36">
        <v>32</v>
      </c>
    </row>
    <row r="18" spans="1:37" ht="31.5" x14ac:dyDescent="0.25">
      <c r="A18" s="28" t="s">
        <v>29</v>
      </c>
      <c r="B18" s="29" t="s">
        <v>30</v>
      </c>
      <c r="C18" s="21" t="s">
        <v>154</v>
      </c>
      <c r="D18" s="23" t="s">
        <v>154</v>
      </c>
      <c r="E18" s="24" t="s">
        <v>154</v>
      </c>
      <c r="F18" s="24" t="s">
        <v>154</v>
      </c>
      <c r="G18" s="24" t="s">
        <v>154</v>
      </c>
      <c r="H18" s="9">
        <f t="shared" ref="H18:J18" si="0">H19+H20+H21+H22+H23+H24</f>
        <v>0</v>
      </c>
      <c r="I18" s="9">
        <f t="shared" ref="I18" si="1">I19+I20+I21+I22+I23+I24</f>
        <v>28.81</v>
      </c>
      <c r="J18" s="9">
        <f t="shared" si="0"/>
        <v>86.734973879999998</v>
      </c>
      <c r="K18" s="12">
        <f>SUM(K19:K24)</f>
        <v>1788.7831965133335</v>
      </c>
      <c r="L18" s="9">
        <f t="shared" ref="L18:O18" si="2">L19+L20+L21+L22+L23+L24</f>
        <v>95.830383089999998</v>
      </c>
      <c r="M18" s="9">
        <f t="shared" si="2"/>
        <v>1097.0949472633333</v>
      </c>
      <c r="N18" s="9">
        <f t="shared" si="2"/>
        <v>591.83682557999998</v>
      </c>
      <c r="O18" s="9">
        <f t="shared" si="2"/>
        <v>4.0210405800000002</v>
      </c>
      <c r="P18" s="12">
        <f>SUM(P19:P24)</f>
        <v>2302.2179730900007</v>
      </c>
      <c r="Q18" s="12">
        <f t="shared" ref="Q18:S18" si="3">SUM(Q19:Q24)</f>
        <v>98.343787756666671</v>
      </c>
      <c r="R18" s="12">
        <f t="shared" si="3"/>
        <v>1865.8459853333331</v>
      </c>
      <c r="S18" s="12">
        <f t="shared" si="3"/>
        <v>325.10820000000001</v>
      </c>
      <c r="T18" s="12">
        <f>SUM(T19:T24)</f>
        <v>12.92</v>
      </c>
      <c r="U18" s="9">
        <f t="shared" ref="U18" si="4">U19+U20+U21+U22+U23+U24</f>
        <v>8.48</v>
      </c>
      <c r="V18" s="9">
        <f t="shared" ref="V18:X18" si="5">V19+V20+V21+V22+V23+V24</f>
        <v>839.35299999999995</v>
      </c>
      <c r="W18" s="9">
        <f t="shared" ref="W18" si="6">W19+W20+W21+W22+W23+W24</f>
        <v>0</v>
      </c>
      <c r="X18" s="9">
        <f t="shared" si="5"/>
        <v>1677.3316666666667</v>
      </c>
      <c r="Y18" s="9">
        <f t="shared" ref="Y18" si="7">Y19+Y20+Y21+Y22+Y23+Y24</f>
        <v>0</v>
      </c>
      <c r="Z18" s="9">
        <f t="shared" ref="Z18" si="8">Z19+Z20+Z21+Z22+Z23+Z24</f>
        <v>2007.0742000000002</v>
      </c>
      <c r="AA18" s="9">
        <f t="shared" ref="AA18:AB18" si="9">AA19+AA20+AA21+AA22+AA23+AA24</f>
        <v>0</v>
      </c>
      <c r="AB18" s="9">
        <f t="shared" si="9"/>
        <v>208.41</v>
      </c>
      <c r="AC18" s="9">
        <f t="shared" ref="AC18:AH18" si="10">AC19+AC20+AC21+AC22+AC23+AC24</f>
        <v>880.25493299999994</v>
      </c>
      <c r="AD18" s="9">
        <f t="shared" si="10"/>
        <v>634.34750333333329</v>
      </c>
      <c r="AE18" s="9">
        <f t="shared" si="10"/>
        <v>261.30500002999997</v>
      </c>
      <c r="AF18" s="9">
        <f t="shared" si="10"/>
        <v>856.14336666666668</v>
      </c>
      <c r="AG18" s="9">
        <f t="shared" si="10"/>
        <v>214.36662670000004</v>
      </c>
      <c r="AH18" s="9">
        <f t="shared" si="10"/>
        <v>396.28662669999994</v>
      </c>
      <c r="AI18" s="9">
        <f>AC18+AE18+AG18</f>
        <v>1355.92655973</v>
      </c>
      <c r="AJ18" s="9">
        <f>AD18+AF18+AH18</f>
        <v>1886.7774967</v>
      </c>
      <c r="AK18" s="25" t="s">
        <v>147</v>
      </c>
    </row>
    <row r="19" spans="1:37" ht="24.95" customHeight="1" x14ac:dyDescent="0.25">
      <c r="A19" s="22">
        <v>0.1</v>
      </c>
      <c r="B19" s="20" t="s">
        <v>31</v>
      </c>
      <c r="C19" s="22" t="s">
        <v>32</v>
      </c>
      <c r="D19" s="26" t="s">
        <v>154</v>
      </c>
      <c r="E19" s="26" t="s">
        <v>154</v>
      </c>
      <c r="F19" s="26" t="s">
        <v>154</v>
      </c>
      <c r="G19" s="26" t="s">
        <v>154</v>
      </c>
      <c r="H19" s="10">
        <f t="shared" ref="H19:J19" si="11">H26</f>
        <v>0</v>
      </c>
      <c r="I19" s="10">
        <f t="shared" ref="I19" si="12">I26</f>
        <v>0</v>
      </c>
      <c r="J19" s="10">
        <f t="shared" si="11"/>
        <v>0</v>
      </c>
      <c r="K19" s="8">
        <f>K26</f>
        <v>0</v>
      </c>
      <c r="L19" s="10">
        <f t="shared" ref="L19:O19" si="13">L26</f>
        <v>0</v>
      </c>
      <c r="M19" s="10">
        <f t="shared" si="13"/>
        <v>0</v>
      </c>
      <c r="N19" s="10">
        <f t="shared" si="13"/>
        <v>0</v>
      </c>
      <c r="O19" s="10">
        <f t="shared" si="13"/>
        <v>0</v>
      </c>
      <c r="P19" s="11">
        <f>P26</f>
        <v>0</v>
      </c>
      <c r="Q19" s="11">
        <f t="shared" ref="Q19:T19" si="14">Q26</f>
        <v>0</v>
      </c>
      <c r="R19" s="11">
        <f t="shared" si="14"/>
        <v>0</v>
      </c>
      <c r="S19" s="11">
        <f t="shared" si="14"/>
        <v>0</v>
      </c>
      <c r="T19" s="11">
        <f t="shared" si="14"/>
        <v>0</v>
      </c>
      <c r="U19" s="10">
        <f t="shared" ref="U19" si="15">U26</f>
        <v>0</v>
      </c>
      <c r="V19" s="10">
        <f t="shared" ref="V19:AA19" si="16">V26</f>
        <v>0</v>
      </c>
      <c r="W19" s="10">
        <f t="shared" ref="W19" si="17">W26</f>
        <v>0</v>
      </c>
      <c r="X19" s="10">
        <f t="shared" si="16"/>
        <v>0</v>
      </c>
      <c r="Y19" s="10">
        <f t="shared" ref="Y19" si="18">Y26</f>
        <v>0</v>
      </c>
      <c r="Z19" s="10">
        <f t="shared" si="16"/>
        <v>0</v>
      </c>
      <c r="AA19" s="10">
        <f t="shared" si="16"/>
        <v>0</v>
      </c>
      <c r="AB19" s="10">
        <f t="shared" ref="AB19" si="19">AB26</f>
        <v>0</v>
      </c>
      <c r="AC19" s="10">
        <f t="shared" ref="AC19:AH19" si="20">AC26</f>
        <v>0</v>
      </c>
      <c r="AD19" s="10">
        <f t="shared" si="20"/>
        <v>0</v>
      </c>
      <c r="AE19" s="10">
        <f t="shared" si="20"/>
        <v>0</v>
      </c>
      <c r="AF19" s="10">
        <f t="shared" si="20"/>
        <v>0</v>
      </c>
      <c r="AG19" s="10">
        <f t="shared" si="20"/>
        <v>0</v>
      </c>
      <c r="AH19" s="10">
        <f t="shared" si="20"/>
        <v>0</v>
      </c>
      <c r="AI19" s="10">
        <f t="shared" ref="AI19:AI21" si="21">AC19+AE19+AG19</f>
        <v>0</v>
      </c>
      <c r="AJ19" s="10">
        <f t="shared" ref="AJ19:AJ21" si="22">AD19+AF19+AH19</f>
        <v>0</v>
      </c>
      <c r="AK19" s="25" t="s">
        <v>147</v>
      </c>
    </row>
    <row r="20" spans="1:37" ht="30.75" customHeight="1" x14ac:dyDescent="0.25">
      <c r="A20" s="22">
        <v>0.2</v>
      </c>
      <c r="B20" s="20" t="s">
        <v>33</v>
      </c>
      <c r="C20" s="22" t="s">
        <v>32</v>
      </c>
      <c r="D20" s="26" t="s">
        <v>154</v>
      </c>
      <c r="E20" s="26" t="s">
        <v>154</v>
      </c>
      <c r="F20" s="26" t="s">
        <v>154</v>
      </c>
      <c r="G20" s="26" t="s">
        <v>154</v>
      </c>
      <c r="H20" s="10">
        <f t="shared" ref="H20:J20" si="23">H31</f>
        <v>0</v>
      </c>
      <c r="I20" s="10">
        <f t="shared" ref="I20" si="24">I31</f>
        <v>28.81</v>
      </c>
      <c r="J20" s="10">
        <f t="shared" si="23"/>
        <v>60.384973880000004</v>
      </c>
      <c r="K20" s="8">
        <f t="shared" ref="K20:K23" si="25">SUM(O20+N20+M20+L20)</f>
        <v>993.79200250333338</v>
      </c>
      <c r="L20" s="10">
        <f t="shared" ref="L20:O20" si="26">L31</f>
        <v>52.972499999999997</v>
      </c>
      <c r="M20" s="10">
        <f t="shared" si="26"/>
        <v>699.13779526333337</v>
      </c>
      <c r="N20" s="10">
        <f t="shared" si="26"/>
        <v>240.74400000000003</v>
      </c>
      <c r="O20" s="10">
        <f t="shared" si="26"/>
        <v>0.93770723999999994</v>
      </c>
      <c r="P20" s="11">
        <f>P31</f>
        <v>1088.3000000000002</v>
      </c>
      <c r="Q20" s="11">
        <f t="shared" ref="Q20:T20" si="27">Q31</f>
        <v>55.484166666666674</v>
      </c>
      <c r="R20" s="11">
        <f t="shared" si="27"/>
        <v>795.89683333333335</v>
      </c>
      <c r="S20" s="11">
        <f t="shared" si="27"/>
        <v>236.31900000000002</v>
      </c>
      <c r="T20" s="11">
        <f t="shared" si="27"/>
        <v>0.60000000000000009</v>
      </c>
      <c r="U20" s="10">
        <f t="shared" ref="U20" si="28">U31</f>
        <v>8.48</v>
      </c>
      <c r="V20" s="10">
        <f t="shared" ref="V20:AA20" si="29">V31</f>
        <v>112.593</v>
      </c>
      <c r="W20" s="10">
        <f t="shared" ref="W20" si="30">W31</f>
        <v>0</v>
      </c>
      <c r="X20" s="10">
        <f t="shared" ref="X20:Y20" si="31">X31</f>
        <v>929.51166666666666</v>
      </c>
      <c r="Y20" s="10">
        <f t="shared" si="31"/>
        <v>0</v>
      </c>
      <c r="Z20" s="10">
        <f t="shared" si="29"/>
        <v>991.41500000000008</v>
      </c>
      <c r="AA20" s="10">
        <f t="shared" si="29"/>
        <v>0</v>
      </c>
      <c r="AB20" s="10">
        <f t="shared" ref="AB20" si="32">AB31</f>
        <v>36.5</v>
      </c>
      <c r="AC20" s="10">
        <f t="shared" ref="AC20:AD20" si="33">AC31</f>
        <v>338.90493300000003</v>
      </c>
      <c r="AD20" s="10">
        <f t="shared" si="33"/>
        <v>213.78833333333333</v>
      </c>
      <c r="AE20" s="10">
        <f t="shared" ref="AE20:AF20" si="34">AE31</f>
        <v>236.32166669666665</v>
      </c>
      <c r="AF20" s="10">
        <f t="shared" si="34"/>
        <v>272.65336666666667</v>
      </c>
      <c r="AG20" s="10">
        <f t="shared" ref="AG20:AH20" si="35">AG31</f>
        <v>202.75833000000003</v>
      </c>
      <c r="AH20" s="10">
        <f t="shared" si="35"/>
        <v>384.67832999999996</v>
      </c>
      <c r="AI20" s="10">
        <f t="shared" si="21"/>
        <v>777.98492969666665</v>
      </c>
      <c r="AJ20" s="10">
        <f t="shared" si="22"/>
        <v>871.12002999999993</v>
      </c>
      <c r="AK20" s="25" t="s">
        <v>147</v>
      </c>
    </row>
    <row r="21" spans="1:37" ht="69" customHeight="1" x14ac:dyDescent="0.25">
      <c r="A21" s="22">
        <v>0.3</v>
      </c>
      <c r="B21" s="20" t="s">
        <v>34</v>
      </c>
      <c r="C21" s="22" t="s">
        <v>32</v>
      </c>
      <c r="D21" s="26" t="s">
        <v>154</v>
      </c>
      <c r="E21" s="26" t="s">
        <v>154</v>
      </c>
      <c r="F21" s="26" t="s">
        <v>154</v>
      </c>
      <c r="G21" s="26" t="s">
        <v>154</v>
      </c>
      <c r="H21" s="10">
        <f t="shared" ref="H21:J21" si="36">H65</f>
        <v>0</v>
      </c>
      <c r="I21" s="10">
        <f t="shared" ref="I21" si="37">I65</f>
        <v>0</v>
      </c>
      <c r="J21" s="10">
        <f t="shared" si="36"/>
        <v>0</v>
      </c>
      <c r="K21" s="8">
        <f t="shared" si="25"/>
        <v>0</v>
      </c>
      <c r="L21" s="10">
        <f t="shared" ref="L21:O21" si="38">L65</f>
        <v>0</v>
      </c>
      <c r="M21" s="10">
        <f t="shared" si="38"/>
        <v>0</v>
      </c>
      <c r="N21" s="10">
        <f t="shared" si="38"/>
        <v>0</v>
      </c>
      <c r="O21" s="10">
        <f t="shared" si="38"/>
        <v>0</v>
      </c>
      <c r="P21" s="11">
        <f>P65</f>
        <v>0</v>
      </c>
      <c r="Q21" s="11">
        <f t="shared" ref="Q21:T21" si="39">Q65</f>
        <v>0</v>
      </c>
      <c r="R21" s="11">
        <f t="shared" si="39"/>
        <v>0</v>
      </c>
      <c r="S21" s="11">
        <f t="shared" si="39"/>
        <v>0</v>
      </c>
      <c r="T21" s="11">
        <f t="shared" si="39"/>
        <v>0</v>
      </c>
      <c r="U21" s="10">
        <f t="shared" ref="U21" si="40">U65</f>
        <v>0</v>
      </c>
      <c r="V21" s="10">
        <f t="shared" ref="V21:AA21" si="41">V65</f>
        <v>0</v>
      </c>
      <c r="W21" s="10">
        <f t="shared" ref="W21" si="42">W65</f>
        <v>0</v>
      </c>
      <c r="X21" s="10">
        <f t="shared" ref="X21:Y21" si="43">X65</f>
        <v>0</v>
      </c>
      <c r="Y21" s="10">
        <f t="shared" si="43"/>
        <v>0</v>
      </c>
      <c r="Z21" s="10">
        <f t="shared" si="41"/>
        <v>0</v>
      </c>
      <c r="AA21" s="10">
        <f t="shared" si="41"/>
        <v>0</v>
      </c>
      <c r="AB21" s="10">
        <f t="shared" ref="AB21" si="44">AB65</f>
        <v>0</v>
      </c>
      <c r="AC21" s="10">
        <f t="shared" ref="AC21:AH21" si="45">AC65</f>
        <v>0</v>
      </c>
      <c r="AD21" s="10">
        <f t="shared" si="45"/>
        <v>0</v>
      </c>
      <c r="AE21" s="10">
        <f t="shared" si="45"/>
        <v>0</v>
      </c>
      <c r="AF21" s="10">
        <f t="shared" si="45"/>
        <v>0</v>
      </c>
      <c r="AG21" s="10">
        <f t="shared" si="45"/>
        <v>0</v>
      </c>
      <c r="AH21" s="10">
        <f t="shared" si="45"/>
        <v>0</v>
      </c>
      <c r="AI21" s="10">
        <f t="shared" si="21"/>
        <v>0</v>
      </c>
      <c r="AJ21" s="10">
        <f t="shared" si="22"/>
        <v>0</v>
      </c>
      <c r="AK21" s="25" t="s">
        <v>147</v>
      </c>
    </row>
    <row r="22" spans="1:37" ht="42" customHeight="1" x14ac:dyDescent="0.25">
      <c r="A22" s="22">
        <v>0.4</v>
      </c>
      <c r="B22" s="20" t="s">
        <v>35</v>
      </c>
      <c r="C22" s="22" t="s">
        <v>32</v>
      </c>
      <c r="D22" s="26" t="s">
        <v>154</v>
      </c>
      <c r="E22" s="26" t="s">
        <v>154</v>
      </c>
      <c r="F22" s="26" t="s">
        <v>154</v>
      </c>
      <c r="G22" s="26" t="s">
        <v>154</v>
      </c>
      <c r="H22" s="10">
        <f t="shared" ref="H22:J22" si="46">H68</f>
        <v>0</v>
      </c>
      <c r="I22" s="10">
        <f t="shared" ref="I22" si="47">I68</f>
        <v>0</v>
      </c>
      <c r="J22" s="10">
        <f t="shared" si="46"/>
        <v>22.97</v>
      </c>
      <c r="K22" s="8">
        <f t="shared" si="25"/>
        <v>736.50119400999995</v>
      </c>
      <c r="L22" s="10">
        <f t="shared" ref="L22:O22" si="48">L68</f>
        <v>42.857883090000001</v>
      </c>
      <c r="M22" s="10">
        <f t="shared" si="48"/>
        <v>396.09715199999999</v>
      </c>
      <c r="N22" s="10">
        <f t="shared" si="48"/>
        <v>296.71282558000001</v>
      </c>
      <c r="O22" s="10">
        <f t="shared" si="48"/>
        <v>0.83333334000000003</v>
      </c>
      <c r="P22" s="11">
        <f>P68</f>
        <v>1149.4187730900001</v>
      </c>
      <c r="Q22" s="11">
        <f t="shared" ref="Q22:T22" si="49">Q68</f>
        <v>42.859621089999997</v>
      </c>
      <c r="R22" s="11">
        <f t="shared" si="49"/>
        <v>1068.089152</v>
      </c>
      <c r="S22" s="11">
        <f t="shared" si="49"/>
        <v>30.050000000000004</v>
      </c>
      <c r="T22" s="11">
        <f t="shared" si="49"/>
        <v>8.42</v>
      </c>
      <c r="U22" s="10">
        <f t="shared" ref="U22" si="50">U68</f>
        <v>0</v>
      </c>
      <c r="V22" s="10">
        <f t="shared" ref="V22:AA22" si="51">V68</f>
        <v>713.53</v>
      </c>
      <c r="W22" s="10">
        <f t="shared" ref="W22" si="52">W68</f>
        <v>0</v>
      </c>
      <c r="X22" s="10">
        <f t="shared" ref="X22:Y22" si="53">X68</f>
        <v>705.93</v>
      </c>
      <c r="Y22" s="10">
        <f t="shared" si="53"/>
        <v>0</v>
      </c>
      <c r="Z22" s="10">
        <f t="shared" si="51"/>
        <v>965.95</v>
      </c>
      <c r="AA22" s="10">
        <f t="shared" si="51"/>
        <v>0</v>
      </c>
      <c r="AB22" s="10">
        <f t="shared" ref="AB22" si="54">AB68</f>
        <v>160.5</v>
      </c>
      <c r="AC22" s="10">
        <f t="shared" ref="AC22:AD22" si="55">AC68</f>
        <v>522.54</v>
      </c>
      <c r="AD22" s="10">
        <f t="shared" si="55"/>
        <v>393.92497000000003</v>
      </c>
      <c r="AE22" s="10">
        <f t="shared" ref="AE22:AF22" si="56">AE68</f>
        <v>13.508333333333301</v>
      </c>
      <c r="AF22" s="10">
        <f t="shared" si="56"/>
        <v>572.02</v>
      </c>
      <c r="AG22" s="10">
        <f t="shared" ref="AG22:AH22" si="57">AG68</f>
        <v>0</v>
      </c>
      <c r="AH22" s="10">
        <f t="shared" si="57"/>
        <v>0</v>
      </c>
      <c r="AI22" s="10">
        <f t="shared" ref="AI22:AI23" si="58">AC22+AE22+AG22</f>
        <v>536.04833333333329</v>
      </c>
      <c r="AJ22" s="10">
        <f t="shared" ref="AJ22:AJ23" si="59">AD22+AF22+AH22</f>
        <v>965.94497000000001</v>
      </c>
      <c r="AK22" s="25" t="s">
        <v>147</v>
      </c>
    </row>
    <row r="23" spans="1:37" ht="48.75" customHeight="1" x14ac:dyDescent="0.25">
      <c r="A23" s="22">
        <v>0.5</v>
      </c>
      <c r="B23" s="20" t="s">
        <v>36</v>
      </c>
      <c r="C23" s="22" t="s">
        <v>32</v>
      </c>
      <c r="D23" s="26" t="s">
        <v>154</v>
      </c>
      <c r="E23" s="26" t="s">
        <v>154</v>
      </c>
      <c r="F23" s="26" t="s">
        <v>154</v>
      </c>
      <c r="G23" s="26" t="s">
        <v>154</v>
      </c>
      <c r="H23" s="10">
        <f t="shared" ref="H23:J23" si="60">H73</f>
        <v>0</v>
      </c>
      <c r="I23" s="10">
        <f t="shared" ref="I23" si="61">I73</f>
        <v>0</v>
      </c>
      <c r="J23" s="10">
        <f t="shared" si="60"/>
        <v>0</v>
      </c>
      <c r="K23" s="8">
        <f t="shared" si="25"/>
        <v>0</v>
      </c>
      <c r="L23" s="10">
        <f t="shared" ref="L23:O24" si="62">L73</f>
        <v>0</v>
      </c>
      <c r="M23" s="10">
        <f t="shared" si="62"/>
        <v>0</v>
      </c>
      <c r="N23" s="10">
        <f t="shared" si="62"/>
        <v>0</v>
      </c>
      <c r="O23" s="10">
        <f t="shared" si="62"/>
        <v>0</v>
      </c>
      <c r="P23" s="11">
        <f t="shared" ref="P23" si="63">Q23+R23+S23+T23</f>
        <v>0</v>
      </c>
      <c r="Q23" s="11">
        <f t="shared" ref="Q23" si="64">R23+S23+T23+U23</f>
        <v>0</v>
      </c>
      <c r="R23" s="11">
        <f t="shared" ref="R23" si="65">S23+T23+U23+V23</f>
        <v>0</v>
      </c>
      <c r="S23" s="11">
        <f t="shared" ref="S23" si="66">T23+U23+V23+W23</f>
        <v>0</v>
      </c>
      <c r="T23" s="11">
        <f t="shared" ref="T23" si="67">U23+V23+W23+X23</f>
        <v>0</v>
      </c>
      <c r="U23" s="10">
        <f t="shared" ref="U23" si="68">U73</f>
        <v>0</v>
      </c>
      <c r="V23" s="10">
        <f t="shared" ref="V23:AA23" si="69">V73</f>
        <v>0</v>
      </c>
      <c r="W23" s="10">
        <f t="shared" ref="W23" si="70">W73</f>
        <v>0</v>
      </c>
      <c r="X23" s="10">
        <f t="shared" ref="X23:Y23" si="71">X73</f>
        <v>0</v>
      </c>
      <c r="Y23" s="10">
        <f t="shared" si="71"/>
        <v>0</v>
      </c>
      <c r="Z23" s="10">
        <f t="shared" si="69"/>
        <v>0</v>
      </c>
      <c r="AA23" s="10">
        <f t="shared" si="69"/>
        <v>0</v>
      </c>
      <c r="AB23" s="10">
        <f t="shared" ref="AB23" si="72">AB73</f>
        <v>0</v>
      </c>
      <c r="AC23" s="10">
        <f t="shared" ref="AC23:AD24" si="73">AC73</f>
        <v>0</v>
      </c>
      <c r="AD23" s="10">
        <f t="shared" si="73"/>
        <v>0</v>
      </c>
      <c r="AE23" s="10">
        <f t="shared" ref="AE23:AF24" si="74">AE73</f>
        <v>0</v>
      </c>
      <c r="AF23" s="10">
        <f t="shared" si="74"/>
        <v>0</v>
      </c>
      <c r="AG23" s="10">
        <f t="shared" ref="AG23:AH24" si="75">AG73</f>
        <v>0</v>
      </c>
      <c r="AH23" s="10">
        <f t="shared" si="75"/>
        <v>0</v>
      </c>
      <c r="AI23" s="10">
        <f t="shared" si="58"/>
        <v>0</v>
      </c>
      <c r="AJ23" s="10">
        <f t="shared" si="59"/>
        <v>0</v>
      </c>
      <c r="AK23" s="25" t="s">
        <v>147</v>
      </c>
    </row>
    <row r="24" spans="1:37" ht="24.95" customHeight="1" x14ac:dyDescent="0.25">
      <c r="A24" s="22">
        <v>0.6</v>
      </c>
      <c r="B24" s="20" t="s">
        <v>37</v>
      </c>
      <c r="C24" s="22" t="s">
        <v>32</v>
      </c>
      <c r="D24" s="26" t="s">
        <v>154</v>
      </c>
      <c r="E24" s="26" t="s">
        <v>154</v>
      </c>
      <c r="F24" s="26" t="s">
        <v>154</v>
      </c>
      <c r="G24" s="26" t="s">
        <v>154</v>
      </c>
      <c r="H24" s="10">
        <f t="shared" ref="H24:J24" si="76">H74</f>
        <v>0</v>
      </c>
      <c r="I24" s="10">
        <f t="shared" ref="I24" si="77">I74</f>
        <v>0</v>
      </c>
      <c r="J24" s="10">
        <f t="shared" si="76"/>
        <v>3.38</v>
      </c>
      <c r="K24" s="8">
        <f>SUM(O24+N24+M24+L24)</f>
        <v>58.489999999999995</v>
      </c>
      <c r="L24" s="10">
        <f t="shared" si="62"/>
        <v>0</v>
      </c>
      <c r="M24" s="10">
        <f t="shared" si="62"/>
        <v>1.86</v>
      </c>
      <c r="N24" s="10">
        <f t="shared" si="62"/>
        <v>54.379999999999995</v>
      </c>
      <c r="O24" s="10">
        <f t="shared" si="62"/>
        <v>2.25</v>
      </c>
      <c r="P24" s="11">
        <f>P74</f>
        <v>64.499200000000002</v>
      </c>
      <c r="Q24" s="11">
        <f t="shared" ref="Q24:T24" si="78">Q74</f>
        <v>0</v>
      </c>
      <c r="R24" s="11">
        <f t="shared" si="78"/>
        <v>1.86</v>
      </c>
      <c r="S24" s="11">
        <f t="shared" si="78"/>
        <v>58.739199999999997</v>
      </c>
      <c r="T24" s="11">
        <f t="shared" si="78"/>
        <v>3.9</v>
      </c>
      <c r="U24" s="10">
        <f t="shared" ref="U24" si="79">U74</f>
        <v>0</v>
      </c>
      <c r="V24" s="10">
        <f t="shared" ref="V24:AA24" si="80">V74</f>
        <v>13.23</v>
      </c>
      <c r="W24" s="10">
        <f t="shared" ref="W24" si="81">W74</f>
        <v>0</v>
      </c>
      <c r="X24" s="10">
        <f t="shared" ref="X24:Y24" si="82">X74</f>
        <v>41.89</v>
      </c>
      <c r="Y24" s="10">
        <f t="shared" si="82"/>
        <v>0</v>
      </c>
      <c r="Z24" s="10">
        <f t="shared" si="80"/>
        <v>49.709200000000003</v>
      </c>
      <c r="AA24" s="10">
        <f t="shared" si="80"/>
        <v>0</v>
      </c>
      <c r="AB24" s="10">
        <f t="shared" ref="AB24" si="83">AB74</f>
        <v>11.41</v>
      </c>
      <c r="AC24" s="10">
        <f t="shared" si="73"/>
        <v>18.810000000000002</v>
      </c>
      <c r="AD24" s="10">
        <f t="shared" si="73"/>
        <v>26.634199999999996</v>
      </c>
      <c r="AE24" s="10">
        <f t="shared" si="74"/>
        <v>11.475</v>
      </c>
      <c r="AF24" s="10">
        <f t="shared" si="74"/>
        <v>11.47</v>
      </c>
      <c r="AG24" s="10">
        <f t="shared" si="75"/>
        <v>11.6082967</v>
      </c>
      <c r="AH24" s="10">
        <f t="shared" si="75"/>
        <v>11.6082967</v>
      </c>
      <c r="AI24" s="10">
        <f>AC24+AE24+AG24</f>
        <v>41.893296700000008</v>
      </c>
      <c r="AJ24" s="10">
        <f>AD24+AF24+AH24</f>
        <v>49.712496700000003</v>
      </c>
      <c r="AK24" s="25" t="s">
        <v>147</v>
      </c>
    </row>
    <row r="25" spans="1:37" ht="24.95" customHeight="1" x14ac:dyDescent="0.25">
      <c r="A25" s="30">
        <v>1</v>
      </c>
      <c r="B25" s="29" t="s">
        <v>152</v>
      </c>
      <c r="C25" s="21"/>
      <c r="D25" s="26" t="s">
        <v>154</v>
      </c>
      <c r="E25" s="26" t="s">
        <v>154</v>
      </c>
      <c r="F25" s="26" t="s">
        <v>154</v>
      </c>
      <c r="G25" s="26" t="s">
        <v>154</v>
      </c>
      <c r="H25" s="12">
        <f>H26+H31+H65+H68+H73+H74</f>
        <v>0</v>
      </c>
      <c r="I25" s="12">
        <f>I26+I31+I65+I68+I73+I74</f>
        <v>28.81</v>
      </c>
      <c r="J25" s="12">
        <f>J26+J31+J65+J68+J73+J74</f>
        <v>86.734973879999998</v>
      </c>
      <c r="K25" s="12">
        <f>L25+M25+N25+O25</f>
        <v>1788.7831965133335</v>
      </c>
      <c r="L25" s="12">
        <f>L26+L31+L65+L68+L73+L74</f>
        <v>95.830383089999998</v>
      </c>
      <c r="M25" s="12">
        <f>M26+M31+M65+M68+M73+M74</f>
        <v>1097.0949472633333</v>
      </c>
      <c r="N25" s="12">
        <f>N26+N31+N65+N68+N73+N74</f>
        <v>591.83682557999998</v>
      </c>
      <c r="O25" s="12">
        <f>O26+O31+O65+O68+O73+O74</f>
        <v>4.0210405800000002</v>
      </c>
      <c r="P25" s="12">
        <f>P26+P31+P65+P68+P74+P73</f>
        <v>2302.2179730900007</v>
      </c>
      <c r="Q25" s="12">
        <f t="shared" ref="Q25:AH25" si="84">Q26+Q31+Q65+Q68+Q73+Q74</f>
        <v>98.343787756666671</v>
      </c>
      <c r="R25" s="12">
        <f t="shared" si="84"/>
        <v>1865.8459853333331</v>
      </c>
      <c r="S25" s="12">
        <f t="shared" si="84"/>
        <v>325.10820000000001</v>
      </c>
      <c r="T25" s="12">
        <f t="shared" si="84"/>
        <v>12.92</v>
      </c>
      <c r="U25" s="12">
        <f t="shared" si="84"/>
        <v>8.48</v>
      </c>
      <c r="V25" s="12">
        <f t="shared" si="84"/>
        <v>839.35299999999995</v>
      </c>
      <c r="W25" s="12">
        <f t="shared" si="84"/>
        <v>0</v>
      </c>
      <c r="X25" s="12">
        <f t="shared" si="84"/>
        <v>1677.3316666666667</v>
      </c>
      <c r="Y25" s="12">
        <f t="shared" si="84"/>
        <v>0</v>
      </c>
      <c r="Z25" s="12">
        <f t="shared" si="84"/>
        <v>2007.0742000000002</v>
      </c>
      <c r="AA25" s="12">
        <f t="shared" si="84"/>
        <v>0</v>
      </c>
      <c r="AB25" s="12">
        <f t="shared" si="84"/>
        <v>208.41</v>
      </c>
      <c r="AC25" s="12">
        <f t="shared" si="84"/>
        <v>880.25493299999994</v>
      </c>
      <c r="AD25" s="12">
        <f t="shared" si="84"/>
        <v>634.34750333333329</v>
      </c>
      <c r="AE25" s="12">
        <f t="shared" si="84"/>
        <v>261.30500002999997</v>
      </c>
      <c r="AF25" s="12">
        <f t="shared" si="84"/>
        <v>856.14336666666668</v>
      </c>
      <c r="AG25" s="12">
        <f t="shared" si="84"/>
        <v>214.36662670000004</v>
      </c>
      <c r="AH25" s="12">
        <f t="shared" si="84"/>
        <v>396.28662669999994</v>
      </c>
      <c r="AI25" s="9">
        <f>AC25+AE25+AG25</f>
        <v>1355.92655973</v>
      </c>
      <c r="AJ25" s="9">
        <f>AD25+AF25+AH25</f>
        <v>1886.7774967</v>
      </c>
      <c r="AK25" s="24" t="s">
        <v>147</v>
      </c>
    </row>
    <row r="26" spans="1:37" ht="30" customHeight="1" x14ac:dyDescent="0.25">
      <c r="A26" s="30">
        <v>1.1000000000000001</v>
      </c>
      <c r="B26" s="29" t="s">
        <v>38</v>
      </c>
      <c r="C26" s="21" t="s">
        <v>32</v>
      </c>
      <c r="D26" s="26" t="s">
        <v>154</v>
      </c>
      <c r="E26" s="26" t="s">
        <v>154</v>
      </c>
      <c r="F26" s="26" t="s">
        <v>154</v>
      </c>
      <c r="G26" s="26" t="s">
        <v>154</v>
      </c>
      <c r="H26" s="12">
        <f>H27+H28+H29+H30</f>
        <v>0</v>
      </c>
      <c r="I26" s="12">
        <f>I27+I28+I29+I30</f>
        <v>0</v>
      </c>
      <c r="J26" s="12">
        <f>J27+J28+J29+J30</f>
        <v>0</v>
      </c>
      <c r="K26" s="12">
        <f>L26+M26+N26+O26</f>
        <v>0</v>
      </c>
      <c r="L26" s="12">
        <f>L27+L28+L29+L30</f>
        <v>0</v>
      </c>
      <c r="M26" s="12">
        <f>M27+M28+M29+M30</f>
        <v>0</v>
      </c>
      <c r="N26" s="12">
        <f>N27+N28+N29+N30</f>
        <v>0</v>
      </c>
      <c r="O26" s="12">
        <f>O27+O28+O29+O30</f>
        <v>0</v>
      </c>
      <c r="P26" s="12">
        <f>Q26+R26+S26+T26</f>
        <v>0</v>
      </c>
      <c r="Q26" s="12">
        <f>Q27+Q28+Q29+Q30</f>
        <v>0</v>
      </c>
      <c r="R26" s="12">
        <f>R27+R28+R29+R30</f>
        <v>0</v>
      </c>
      <c r="S26" s="12">
        <f>S27+S28+S29+S30</f>
        <v>0</v>
      </c>
      <c r="T26" s="12">
        <f>T27+T28+T29+T30</f>
        <v>0</v>
      </c>
      <c r="U26" s="12">
        <v>0</v>
      </c>
      <c r="V26" s="12">
        <v>0</v>
      </c>
      <c r="W26" s="12">
        <v>0</v>
      </c>
      <c r="X26" s="12">
        <f>X27+X28+X29+X30</f>
        <v>0</v>
      </c>
      <c r="Y26" s="12">
        <f>Y27+Y28+Y29+Y30</f>
        <v>0</v>
      </c>
      <c r="Z26" s="12">
        <f>Z27+Z28+Z29+Z30</f>
        <v>0</v>
      </c>
      <c r="AA26" s="12">
        <v>0</v>
      </c>
      <c r="AB26" s="12">
        <v>0</v>
      </c>
      <c r="AC26" s="9">
        <f t="shared" ref="AC26:AJ26" si="85">+AC27+AC28+AC29+AC30</f>
        <v>0</v>
      </c>
      <c r="AD26" s="9">
        <f t="shared" si="85"/>
        <v>0</v>
      </c>
      <c r="AE26" s="9">
        <f t="shared" si="85"/>
        <v>0</v>
      </c>
      <c r="AF26" s="9">
        <f t="shared" si="85"/>
        <v>0</v>
      </c>
      <c r="AG26" s="9">
        <f t="shared" si="85"/>
        <v>0</v>
      </c>
      <c r="AH26" s="9">
        <f t="shared" si="85"/>
        <v>0</v>
      </c>
      <c r="AI26" s="9">
        <f t="shared" si="85"/>
        <v>0</v>
      </c>
      <c r="AJ26" s="9">
        <f t="shared" si="85"/>
        <v>0</v>
      </c>
      <c r="AK26" s="24" t="s">
        <v>147</v>
      </c>
    </row>
    <row r="27" spans="1:37" ht="45.75" customHeight="1" x14ac:dyDescent="0.25">
      <c r="A27" s="31" t="s">
        <v>39</v>
      </c>
      <c r="B27" s="29" t="s">
        <v>40</v>
      </c>
      <c r="C27" s="21" t="s">
        <v>32</v>
      </c>
      <c r="D27" s="26" t="s">
        <v>154</v>
      </c>
      <c r="E27" s="26" t="s">
        <v>154</v>
      </c>
      <c r="F27" s="26" t="s">
        <v>154</v>
      </c>
      <c r="G27" s="26" t="s">
        <v>154</v>
      </c>
      <c r="H27" s="12">
        <v>0</v>
      </c>
      <c r="I27" s="12">
        <v>0</v>
      </c>
      <c r="J27" s="12">
        <v>0</v>
      </c>
      <c r="K27" s="12">
        <f t="shared" ref="K27:K33" si="86">L27+M27+N27+O27</f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ref="P27:P29" si="87">Q27+R27+S27+T27</f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f t="shared" ref="AI27" si="88">AC27+AE27+AG27</f>
        <v>0</v>
      </c>
      <c r="AJ27" s="9">
        <f t="shared" ref="AJ27" si="89">AD27+AF27+AH27</f>
        <v>0</v>
      </c>
      <c r="AK27" s="24" t="s">
        <v>147</v>
      </c>
    </row>
    <row r="28" spans="1:37" ht="51" customHeight="1" x14ac:dyDescent="0.25">
      <c r="A28" s="28" t="s">
        <v>41</v>
      </c>
      <c r="B28" s="29" t="s">
        <v>42</v>
      </c>
      <c r="C28" s="21" t="s">
        <v>32</v>
      </c>
      <c r="D28" s="26" t="s">
        <v>154</v>
      </c>
      <c r="E28" s="26" t="s">
        <v>154</v>
      </c>
      <c r="F28" s="26" t="s">
        <v>154</v>
      </c>
      <c r="G28" s="26" t="s">
        <v>154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87"/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f t="shared" ref="AI28:AJ28" si="90">AC28+AE28+AG28</f>
        <v>0</v>
      </c>
      <c r="AJ28" s="9">
        <f t="shared" si="90"/>
        <v>0</v>
      </c>
      <c r="AK28" s="25" t="s">
        <v>147</v>
      </c>
    </row>
    <row r="29" spans="1:37" ht="72" customHeight="1" x14ac:dyDescent="0.25">
      <c r="A29" s="28" t="s">
        <v>43</v>
      </c>
      <c r="B29" s="29" t="s">
        <v>44</v>
      </c>
      <c r="C29" s="21" t="s">
        <v>32</v>
      </c>
      <c r="D29" s="26" t="s">
        <v>154</v>
      </c>
      <c r="E29" s="26" t="s">
        <v>154</v>
      </c>
      <c r="F29" s="26" t="s">
        <v>154</v>
      </c>
      <c r="G29" s="26" t="s">
        <v>154</v>
      </c>
      <c r="H29" s="12">
        <v>0</v>
      </c>
      <c r="I29" s="12">
        <v>0</v>
      </c>
      <c r="J29" s="12">
        <v>0</v>
      </c>
      <c r="K29" s="12">
        <f t="shared" si="86"/>
        <v>0</v>
      </c>
      <c r="L29" s="12">
        <v>0</v>
      </c>
      <c r="M29" s="12">
        <v>0</v>
      </c>
      <c r="N29" s="12">
        <v>0</v>
      </c>
      <c r="O29" s="12">
        <v>0</v>
      </c>
      <c r="P29" s="12">
        <f t="shared" si="87"/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f>AC29+AE29+AG29</f>
        <v>0</v>
      </c>
      <c r="AJ29" s="9">
        <f>AD29+AF29+AH29</f>
        <v>0</v>
      </c>
      <c r="AK29" s="25" t="s">
        <v>147</v>
      </c>
    </row>
    <row r="30" spans="1:37" ht="104.25" customHeight="1" x14ac:dyDescent="0.25">
      <c r="A30" s="28" t="s">
        <v>45</v>
      </c>
      <c r="B30" s="29" t="s">
        <v>46</v>
      </c>
      <c r="C30" s="21" t="s">
        <v>32</v>
      </c>
      <c r="D30" s="26" t="s">
        <v>154</v>
      </c>
      <c r="E30" s="26" t="s">
        <v>154</v>
      </c>
      <c r="F30" s="26" t="s">
        <v>154</v>
      </c>
      <c r="G30" s="26" t="s">
        <v>154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25" t="s">
        <v>147</v>
      </c>
    </row>
    <row r="31" spans="1:37" ht="51.75" customHeight="1" x14ac:dyDescent="0.25">
      <c r="A31" s="28" t="s">
        <v>47</v>
      </c>
      <c r="B31" s="29" t="s">
        <v>48</v>
      </c>
      <c r="C31" s="21" t="s">
        <v>32</v>
      </c>
      <c r="D31" s="26" t="s">
        <v>154</v>
      </c>
      <c r="E31" s="26" t="s">
        <v>154</v>
      </c>
      <c r="F31" s="26" t="s">
        <v>154</v>
      </c>
      <c r="G31" s="26" t="s">
        <v>154</v>
      </c>
      <c r="H31" s="12">
        <f>H32+H47+H53+H59</f>
        <v>0</v>
      </c>
      <c r="I31" s="12">
        <f>I32+I47+I53+I59</f>
        <v>28.81</v>
      </c>
      <c r="J31" s="12">
        <f>J32+J47+J53+J59</f>
        <v>60.384973880000004</v>
      </c>
      <c r="K31" s="12">
        <f t="shared" si="86"/>
        <v>993.79200250333338</v>
      </c>
      <c r="L31" s="12">
        <f t="shared" ref="L31:T31" si="91">L32+L47+L53+L59</f>
        <v>52.972499999999997</v>
      </c>
      <c r="M31" s="12">
        <f t="shared" si="91"/>
        <v>699.13779526333337</v>
      </c>
      <c r="N31" s="12">
        <f t="shared" si="91"/>
        <v>240.74400000000003</v>
      </c>
      <c r="O31" s="12">
        <f t="shared" si="91"/>
        <v>0.93770723999999994</v>
      </c>
      <c r="P31" s="12">
        <f t="shared" si="91"/>
        <v>1088.3000000000002</v>
      </c>
      <c r="Q31" s="12">
        <f t="shared" si="91"/>
        <v>55.484166666666674</v>
      </c>
      <c r="R31" s="12">
        <f t="shared" si="91"/>
        <v>795.89683333333335</v>
      </c>
      <c r="S31" s="12">
        <f t="shared" si="91"/>
        <v>236.31900000000002</v>
      </c>
      <c r="T31" s="12">
        <f t="shared" si="91"/>
        <v>0.60000000000000009</v>
      </c>
      <c r="U31" s="12">
        <v>8.48</v>
      </c>
      <c r="V31" s="12">
        <f t="shared" ref="V31:AB31" si="92">V32+V47+V53+V59</f>
        <v>112.593</v>
      </c>
      <c r="W31" s="12">
        <f t="shared" si="92"/>
        <v>0</v>
      </c>
      <c r="X31" s="12">
        <f t="shared" si="92"/>
        <v>929.51166666666666</v>
      </c>
      <c r="Y31" s="12">
        <f t="shared" si="92"/>
        <v>0</v>
      </c>
      <c r="Z31" s="12">
        <f t="shared" si="92"/>
        <v>991.41500000000008</v>
      </c>
      <c r="AA31" s="12">
        <f t="shared" si="92"/>
        <v>0</v>
      </c>
      <c r="AB31" s="12">
        <f t="shared" si="92"/>
        <v>36.5</v>
      </c>
      <c r="AC31" s="9">
        <f t="shared" ref="AC31:AH31" si="93">+AC32+AC47+AC53+AC59</f>
        <v>338.90493300000003</v>
      </c>
      <c r="AD31" s="9">
        <f t="shared" si="93"/>
        <v>213.78833333333333</v>
      </c>
      <c r="AE31" s="9">
        <f t="shared" si="93"/>
        <v>236.32166669666665</v>
      </c>
      <c r="AF31" s="9">
        <f t="shared" si="93"/>
        <v>272.65336666666667</v>
      </c>
      <c r="AG31" s="9">
        <f t="shared" si="93"/>
        <v>202.75833000000003</v>
      </c>
      <c r="AH31" s="9">
        <f t="shared" si="93"/>
        <v>384.67832999999996</v>
      </c>
      <c r="AI31" s="9">
        <f t="shared" ref="AI31:AJ35" si="94">AC31+AE31+AG31</f>
        <v>777.98492969666665</v>
      </c>
      <c r="AJ31" s="9">
        <f t="shared" si="94"/>
        <v>871.12002999999993</v>
      </c>
      <c r="AK31" s="25" t="s">
        <v>147</v>
      </c>
    </row>
    <row r="32" spans="1:37" ht="60" customHeight="1" x14ac:dyDescent="0.25">
      <c r="A32" s="32" t="s">
        <v>49</v>
      </c>
      <c r="B32" s="20" t="s">
        <v>50</v>
      </c>
      <c r="C32" s="22" t="s">
        <v>32</v>
      </c>
      <c r="D32" s="26" t="s">
        <v>154</v>
      </c>
      <c r="E32" s="26" t="s">
        <v>154</v>
      </c>
      <c r="F32" s="26" t="s">
        <v>154</v>
      </c>
      <c r="G32" s="26" t="s">
        <v>154</v>
      </c>
      <c r="H32" s="8">
        <f>H33+H34</f>
        <v>0</v>
      </c>
      <c r="I32" s="8">
        <f>I33+I34</f>
        <v>0</v>
      </c>
      <c r="J32" s="8">
        <f>J33+J34</f>
        <v>3.1</v>
      </c>
      <c r="K32" s="8">
        <f t="shared" si="86"/>
        <v>669.1306666666668</v>
      </c>
      <c r="L32" s="8">
        <f>L33+L34</f>
        <v>38.719166666666666</v>
      </c>
      <c r="M32" s="8">
        <f t="shared" ref="M32:O32" si="95">M33+M34</f>
        <v>441.85783333333342</v>
      </c>
      <c r="N32" s="8">
        <f t="shared" si="95"/>
        <v>188.55366666666669</v>
      </c>
      <c r="O32" s="8">
        <f t="shared" si="95"/>
        <v>0</v>
      </c>
      <c r="P32" s="11">
        <f>P33+P34</f>
        <v>705.19</v>
      </c>
      <c r="Q32" s="11">
        <f t="shared" ref="Q32:T32" si="96">Q33+Q34</f>
        <v>35.244166666666672</v>
      </c>
      <c r="R32" s="11">
        <f t="shared" si="96"/>
        <v>475.2668333333333</v>
      </c>
      <c r="S32" s="11">
        <f t="shared" si="96"/>
        <v>194.63900000000001</v>
      </c>
      <c r="T32" s="11">
        <f t="shared" si="96"/>
        <v>0.04</v>
      </c>
      <c r="U32" s="8">
        <f t="shared" ref="U32" si="97">U33+U34</f>
        <v>0</v>
      </c>
      <c r="V32" s="8">
        <f t="shared" ref="V32:AA32" si="98">V33+V34</f>
        <v>44.36</v>
      </c>
      <c r="W32" s="8">
        <f t="shared" ref="W32" si="99">W33+W34</f>
        <v>0</v>
      </c>
      <c r="X32" s="8">
        <f t="shared" ref="X32:Y32" si="100">X33+X34</f>
        <v>659.04</v>
      </c>
      <c r="Y32" s="8">
        <f t="shared" si="100"/>
        <v>0</v>
      </c>
      <c r="Z32" s="8">
        <f t="shared" si="98"/>
        <v>695.09</v>
      </c>
      <c r="AA32" s="8">
        <f t="shared" si="98"/>
        <v>0</v>
      </c>
      <c r="AB32" s="8">
        <f t="shared" ref="AB32" si="101">AB33+AB34</f>
        <v>7</v>
      </c>
      <c r="AC32" s="10">
        <f t="shared" ref="AC32:AD32" si="102">+AC33+AC34</f>
        <v>322.58493300000004</v>
      </c>
      <c r="AD32" s="10">
        <f t="shared" si="102"/>
        <v>140.39500000000001</v>
      </c>
      <c r="AE32" s="10">
        <f t="shared" ref="AE32:AF32" si="103">+AE33+AE34</f>
        <v>222.69666666666666</v>
      </c>
      <c r="AF32" s="10">
        <f t="shared" si="103"/>
        <v>259.0317</v>
      </c>
      <c r="AG32" s="10">
        <f t="shared" ref="AG32:AH32" si="104">+AG33+AG34</f>
        <v>113.745</v>
      </c>
      <c r="AH32" s="10">
        <f t="shared" si="104"/>
        <v>295.66499999999996</v>
      </c>
      <c r="AI32" s="10">
        <f t="shared" si="94"/>
        <v>659.0265996666667</v>
      </c>
      <c r="AJ32" s="10">
        <f t="shared" si="94"/>
        <v>695.09169999999995</v>
      </c>
      <c r="AK32" s="25" t="s">
        <v>147</v>
      </c>
    </row>
    <row r="33" spans="1:37" ht="39.75" customHeight="1" x14ac:dyDescent="0.25">
      <c r="A33" s="32" t="s">
        <v>51</v>
      </c>
      <c r="B33" s="20" t="s">
        <v>52</v>
      </c>
      <c r="C33" s="22" t="s">
        <v>32</v>
      </c>
      <c r="D33" s="26" t="s">
        <v>154</v>
      </c>
      <c r="E33" s="26" t="s">
        <v>154</v>
      </c>
      <c r="F33" s="26" t="s">
        <v>154</v>
      </c>
      <c r="G33" s="26" t="s">
        <v>154</v>
      </c>
      <c r="H33" s="8">
        <f>H34</f>
        <v>0</v>
      </c>
      <c r="I33" s="8">
        <f>I34</f>
        <v>0</v>
      </c>
      <c r="J33" s="8">
        <v>0</v>
      </c>
      <c r="K33" s="8">
        <f t="shared" si="86"/>
        <v>0</v>
      </c>
      <c r="L33" s="8">
        <v>0</v>
      </c>
      <c r="M33" s="8">
        <v>0</v>
      </c>
      <c r="N33" s="8">
        <v>0</v>
      </c>
      <c r="O33" s="8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8">
        <f t="shared" ref="U33" si="105">U34</f>
        <v>0</v>
      </c>
      <c r="V33" s="8">
        <f t="shared" ref="V33" si="106">V34</f>
        <v>22.18</v>
      </c>
      <c r="W33" s="8">
        <f t="shared" ref="W33" si="107">W34</f>
        <v>0</v>
      </c>
      <c r="X33" s="8">
        <v>0</v>
      </c>
      <c r="Y33" s="8">
        <f t="shared" ref="Y33" si="108">Y34</f>
        <v>0</v>
      </c>
      <c r="Z33" s="8">
        <v>0</v>
      </c>
      <c r="AA33" s="8">
        <v>0</v>
      </c>
      <c r="AB33" s="8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f t="shared" si="94"/>
        <v>0</v>
      </c>
      <c r="AJ33" s="10">
        <f t="shared" si="94"/>
        <v>0</v>
      </c>
      <c r="AK33" s="25" t="s">
        <v>147</v>
      </c>
    </row>
    <row r="34" spans="1:37" ht="61.5" customHeight="1" x14ac:dyDescent="0.25">
      <c r="A34" s="32" t="s">
        <v>53</v>
      </c>
      <c r="B34" s="20" t="s">
        <v>54</v>
      </c>
      <c r="C34" s="22" t="s">
        <v>32</v>
      </c>
      <c r="D34" s="26" t="s">
        <v>154</v>
      </c>
      <c r="E34" s="26" t="s">
        <v>154</v>
      </c>
      <c r="F34" s="26" t="s">
        <v>154</v>
      </c>
      <c r="G34" s="26" t="s">
        <v>154</v>
      </c>
      <c r="H34" s="10">
        <f>SUM(H35:H46)</f>
        <v>0</v>
      </c>
      <c r="I34" s="10">
        <f t="shared" ref="I34:J34" si="109">SUM(I35:I46)</f>
        <v>0</v>
      </c>
      <c r="J34" s="10">
        <f t="shared" si="109"/>
        <v>3.1</v>
      </c>
      <c r="K34" s="8">
        <f t="shared" ref="K34:K40" si="110">L34+M34+N34+O34</f>
        <v>669.1306666666668</v>
      </c>
      <c r="L34" s="10">
        <f t="shared" ref="L34:T34" si="111">SUM(L35:L46)</f>
        <v>38.719166666666666</v>
      </c>
      <c r="M34" s="10">
        <f t="shared" si="111"/>
        <v>441.85783333333342</v>
      </c>
      <c r="N34" s="10">
        <f t="shared" si="111"/>
        <v>188.55366666666669</v>
      </c>
      <c r="O34" s="10">
        <f t="shared" si="111"/>
        <v>0</v>
      </c>
      <c r="P34" s="11">
        <f t="shared" si="111"/>
        <v>705.19</v>
      </c>
      <c r="Q34" s="11">
        <f t="shared" si="111"/>
        <v>35.244166666666672</v>
      </c>
      <c r="R34" s="11">
        <f t="shared" si="111"/>
        <v>475.2668333333333</v>
      </c>
      <c r="S34" s="11">
        <f t="shared" si="111"/>
        <v>194.63900000000001</v>
      </c>
      <c r="T34" s="11">
        <f t="shared" si="111"/>
        <v>0.04</v>
      </c>
      <c r="U34" s="10">
        <f t="shared" ref="U34:W34" si="112">SUM(U35:U46)</f>
        <v>0</v>
      </c>
      <c r="V34" s="10">
        <f t="shared" si="112"/>
        <v>22.18</v>
      </c>
      <c r="W34" s="10">
        <f t="shared" si="112"/>
        <v>0</v>
      </c>
      <c r="X34" s="10">
        <f>SUM(X35:X46)</f>
        <v>659.04</v>
      </c>
      <c r="Y34" s="10">
        <f>SUM(Y35:Y46)</f>
        <v>0</v>
      </c>
      <c r="Z34" s="10">
        <f>SUM(Z35:Z46)</f>
        <v>695.09</v>
      </c>
      <c r="AA34" s="10">
        <f t="shared" ref="AA34:AB34" si="113">SUM(AA35:AA46)</f>
        <v>0</v>
      </c>
      <c r="AB34" s="10">
        <f t="shared" si="113"/>
        <v>7</v>
      </c>
      <c r="AC34" s="10">
        <f t="shared" ref="AC34:AH34" si="114">SUM(AC35:AC46)</f>
        <v>322.58493300000004</v>
      </c>
      <c r="AD34" s="10">
        <f t="shared" si="114"/>
        <v>140.39500000000001</v>
      </c>
      <c r="AE34" s="10">
        <f t="shared" si="114"/>
        <v>222.69666666666666</v>
      </c>
      <c r="AF34" s="10">
        <f t="shared" si="114"/>
        <v>259.0317</v>
      </c>
      <c r="AG34" s="10">
        <f t="shared" si="114"/>
        <v>113.745</v>
      </c>
      <c r="AH34" s="10">
        <f t="shared" si="114"/>
        <v>295.66499999999996</v>
      </c>
      <c r="AI34" s="10">
        <f t="shared" si="94"/>
        <v>659.0265996666667</v>
      </c>
      <c r="AJ34" s="10">
        <f t="shared" si="94"/>
        <v>695.09169999999995</v>
      </c>
      <c r="AK34" s="25" t="s">
        <v>147</v>
      </c>
    </row>
    <row r="35" spans="1:37" ht="48.75" customHeight="1" x14ac:dyDescent="0.25">
      <c r="A35" s="32" t="s">
        <v>55</v>
      </c>
      <c r="B35" s="20" t="s">
        <v>182</v>
      </c>
      <c r="C35" s="22" t="s">
        <v>63</v>
      </c>
      <c r="D35" s="26" t="s">
        <v>146</v>
      </c>
      <c r="E35" s="27">
        <v>2022</v>
      </c>
      <c r="F35" s="27">
        <v>2022</v>
      </c>
      <c r="G35" s="25">
        <v>2022</v>
      </c>
      <c r="H35" s="8">
        <v>0</v>
      </c>
      <c r="I35" s="11">
        <v>0</v>
      </c>
      <c r="J35" s="8">
        <v>0</v>
      </c>
      <c r="K35" s="8">
        <f t="shared" si="110"/>
        <v>3.3083333333333336</v>
      </c>
      <c r="L35" s="11">
        <v>0</v>
      </c>
      <c r="M35" s="11">
        <v>1.0583333333333336</v>
      </c>
      <c r="N35" s="11">
        <v>2.25</v>
      </c>
      <c r="O35" s="11">
        <v>0</v>
      </c>
      <c r="P35" s="11">
        <f>Q35+R35+S35+T35</f>
        <v>3.5900000000000003</v>
      </c>
      <c r="Q35" s="11">
        <v>0</v>
      </c>
      <c r="R35" s="11">
        <v>0.16</v>
      </c>
      <c r="S35" s="11">
        <v>3.39</v>
      </c>
      <c r="T35" s="11">
        <v>0.04</v>
      </c>
      <c r="U35" s="8">
        <v>0</v>
      </c>
      <c r="V35" s="8">
        <v>0</v>
      </c>
      <c r="W35" s="8">
        <v>0</v>
      </c>
      <c r="X35" s="8">
        <v>3.31</v>
      </c>
      <c r="Y35" s="8">
        <v>0</v>
      </c>
      <c r="Z35" s="8">
        <v>3.59</v>
      </c>
      <c r="AA35" s="8">
        <v>0</v>
      </c>
      <c r="AB35" s="11">
        <v>0</v>
      </c>
      <c r="AC35" s="10">
        <v>3.3083330000000002</v>
      </c>
      <c r="AD35" s="10">
        <v>3.59</v>
      </c>
      <c r="AE35" s="10">
        <v>0</v>
      </c>
      <c r="AF35" s="10">
        <v>0</v>
      </c>
      <c r="AG35" s="10">
        <v>0</v>
      </c>
      <c r="AH35" s="10">
        <v>0</v>
      </c>
      <c r="AI35" s="10">
        <f t="shared" si="94"/>
        <v>3.3083330000000002</v>
      </c>
      <c r="AJ35" s="10">
        <f t="shared" si="94"/>
        <v>3.59</v>
      </c>
      <c r="AK35" s="25" t="s">
        <v>147</v>
      </c>
    </row>
    <row r="36" spans="1:37" ht="54.75" customHeight="1" x14ac:dyDescent="0.25">
      <c r="A36" s="32" t="s">
        <v>56</v>
      </c>
      <c r="B36" s="20" t="s">
        <v>182</v>
      </c>
      <c r="C36" s="22" t="s">
        <v>183</v>
      </c>
      <c r="D36" s="26" t="s">
        <v>146</v>
      </c>
      <c r="E36" s="27">
        <v>2023</v>
      </c>
      <c r="F36" s="27">
        <v>2023</v>
      </c>
      <c r="G36" s="25">
        <v>2023</v>
      </c>
      <c r="H36" s="8">
        <v>0</v>
      </c>
      <c r="I36" s="11">
        <v>0</v>
      </c>
      <c r="J36" s="8">
        <v>0</v>
      </c>
      <c r="K36" s="8">
        <f t="shared" si="110"/>
        <v>8.2833333333333332</v>
      </c>
      <c r="L36" s="11">
        <v>0</v>
      </c>
      <c r="M36" s="11">
        <v>2.65</v>
      </c>
      <c r="N36" s="11">
        <v>5.6333333333333329</v>
      </c>
      <c r="O36" s="11">
        <v>0</v>
      </c>
      <c r="P36" s="11">
        <f t="shared" ref="P36:P46" si="115">Q36+R36+S36+T36</f>
        <v>8.2833333333333332</v>
      </c>
      <c r="Q36" s="11">
        <v>0</v>
      </c>
      <c r="R36" s="11">
        <v>2.65</v>
      </c>
      <c r="S36" s="11">
        <v>5.6333333333333329</v>
      </c>
      <c r="T36" s="11">
        <v>0</v>
      </c>
      <c r="U36" s="8">
        <v>0</v>
      </c>
      <c r="V36" s="8">
        <v>0</v>
      </c>
      <c r="W36" s="8">
        <v>0</v>
      </c>
      <c r="X36" s="8">
        <v>8.2799999999999994</v>
      </c>
      <c r="Y36" s="8">
        <v>0</v>
      </c>
      <c r="Z36" s="8">
        <v>8.2799999999999994</v>
      </c>
      <c r="AA36" s="8">
        <v>0</v>
      </c>
      <c r="AB36" s="11">
        <v>0</v>
      </c>
      <c r="AC36" s="10">
        <v>0</v>
      </c>
      <c r="AD36" s="10">
        <v>0</v>
      </c>
      <c r="AE36" s="10">
        <v>8.2799999999999994</v>
      </c>
      <c r="AF36" s="10">
        <v>8.2799999999999994</v>
      </c>
      <c r="AG36" s="10">
        <v>0</v>
      </c>
      <c r="AH36" s="10">
        <v>0</v>
      </c>
      <c r="AI36" s="10">
        <f t="shared" ref="AI36:AI46" si="116">AC36+AE36+AG36</f>
        <v>8.2799999999999994</v>
      </c>
      <c r="AJ36" s="10">
        <f t="shared" ref="AJ36:AJ46" si="117">AD36+AF36+AH36</f>
        <v>8.2799999999999994</v>
      </c>
      <c r="AK36" s="25" t="s">
        <v>147</v>
      </c>
    </row>
    <row r="37" spans="1:37" ht="50.25" customHeight="1" x14ac:dyDescent="0.25">
      <c r="A37" s="32" t="s">
        <v>57</v>
      </c>
      <c r="B37" s="20" t="s">
        <v>182</v>
      </c>
      <c r="C37" s="22" t="s">
        <v>184</v>
      </c>
      <c r="D37" s="26" t="s">
        <v>146</v>
      </c>
      <c r="E37" s="27">
        <v>2024</v>
      </c>
      <c r="F37" s="27">
        <v>2024</v>
      </c>
      <c r="G37" s="25">
        <v>2024</v>
      </c>
      <c r="H37" s="8">
        <v>0</v>
      </c>
      <c r="I37" s="11">
        <v>0</v>
      </c>
      <c r="J37" s="8">
        <v>0</v>
      </c>
      <c r="K37" s="8">
        <f t="shared" si="110"/>
        <v>7.7583333333333346</v>
      </c>
      <c r="L37" s="11">
        <v>0</v>
      </c>
      <c r="M37" s="11">
        <v>2.65</v>
      </c>
      <c r="N37" s="11">
        <v>5.1083333333333343</v>
      </c>
      <c r="O37" s="11">
        <v>0</v>
      </c>
      <c r="P37" s="11">
        <f t="shared" si="115"/>
        <v>7.7583333333333346</v>
      </c>
      <c r="Q37" s="11">
        <v>0</v>
      </c>
      <c r="R37" s="42">
        <v>2.65</v>
      </c>
      <c r="S37" s="42">
        <v>5.1083333333333343</v>
      </c>
      <c r="T37" s="43">
        <v>0</v>
      </c>
      <c r="U37" s="8">
        <v>0</v>
      </c>
      <c r="V37" s="8">
        <v>0</v>
      </c>
      <c r="W37" s="8">
        <v>0</v>
      </c>
      <c r="X37" s="8">
        <v>7.76</v>
      </c>
      <c r="Y37" s="8">
        <v>0</v>
      </c>
      <c r="Z37" s="8">
        <v>7.76</v>
      </c>
      <c r="AA37" s="8">
        <v>0</v>
      </c>
      <c r="AB37" s="11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7.76</v>
      </c>
      <c r="AH37" s="10">
        <v>7.76</v>
      </c>
      <c r="AI37" s="10">
        <f t="shared" si="116"/>
        <v>7.76</v>
      </c>
      <c r="AJ37" s="10">
        <f t="shared" si="117"/>
        <v>7.76</v>
      </c>
      <c r="AK37" s="25" t="s">
        <v>147</v>
      </c>
    </row>
    <row r="38" spans="1:37" ht="73.5" customHeight="1" x14ac:dyDescent="0.25">
      <c r="A38" s="32" t="s">
        <v>58</v>
      </c>
      <c r="B38" s="20" t="s">
        <v>185</v>
      </c>
      <c r="C38" s="22" t="s">
        <v>186</v>
      </c>
      <c r="D38" s="26" t="s">
        <v>146</v>
      </c>
      <c r="E38" s="27">
        <v>2022</v>
      </c>
      <c r="F38" s="27">
        <v>2023</v>
      </c>
      <c r="G38" s="25">
        <v>2023</v>
      </c>
      <c r="H38" s="8">
        <v>0</v>
      </c>
      <c r="I38" s="11">
        <v>0</v>
      </c>
      <c r="J38" s="8">
        <v>0</v>
      </c>
      <c r="K38" s="8">
        <f t="shared" si="110"/>
        <v>229.988</v>
      </c>
      <c r="L38" s="11">
        <v>19.414999999999999</v>
      </c>
      <c r="M38" s="11">
        <v>210.57300000000001</v>
      </c>
      <c r="N38" s="11">
        <v>0</v>
      </c>
      <c r="O38" s="11">
        <v>0</v>
      </c>
      <c r="P38" s="11">
        <f t="shared" si="115"/>
        <v>221.22</v>
      </c>
      <c r="Q38" s="11">
        <v>16.03</v>
      </c>
      <c r="R38" s="11">
        <v>205.19</v>
      </c>
      <c r="S38" s="11">
        <v>0</v>
      </c>
      <c r="T38" s="11">
        <v>0</v>
      </c>
      <c r="U38" s="8">
        <v>0</v>
      </c>
      <c r="V38" s="8">
        <v>0</v>
      </c>
      <c r="W38" s="8">
        <v>0</v>
      </c>
      <c r="X38" s="8">
        <v>229.99</v>
      </c>
      <c r="Y38" s="8">
        <v>0</v>
      </c>
      <c r="Z38" s="8">
        <v>221.22</v>
      </c>
      <c r="AA38" s="8">
        <v>0</v>
      </c>
      <c r="AB38" s="11">
        <v>0</v>
      </c>
      <c r="AC38" s="10">
        <v>19.41</v>
      </c>
      <c r="AD38" s="10">
        <v>11.45</v>
      </c>
      <c r="AE38" s="10">
        <v>210.57499999999999</v>
      </c>
      <c r="AF38" s="10">
        <v>209.77</v>
      </c>
      <c r="AG38" s="10">
        <v>0</v>
      </c>
      <c r="AH38" s="10">
        <v>0</v>
      </c>
      <c r="AI38" s="10">
        <f t="shared" si="116"/>
        <v>229.98499999999999</v>
      </c>
      <c r="AJ38" s="10">
        <f t="shared" si="117"/>
        <v>221.22</v>
      </c>
      <c r="AK38" s="25" t="s">
        <v>147</v>
      </c>
    </row>
    <row r="39" spans="1:37" ht="51.75" customHeight="1" x14ac:dyDescent="0.25">
      <c r="A39" s="32" t="s">
        <v>59</v>
      </c>
      <c r="B39" s="20" t="s">
        <v>187</v>
      </c>
      <c r="C39" s="22" t="s">
        <v>188</v>
      </c>
      <c r="D39" s="26" t="s">
        <v>146</v>
      </c>
      <c r="E39" s="27">
        <v>2022</v>
      </c>
      <c r="F39" s="27">
        <v>2022</v>
      </c>
      <c r="G39" s="25">
        <v>2023</v>
      </c>
      <c r="H39" s="8">
        <v>0</v>
      </c>
      <c r="I39" s="11">
        <v>0</v>
      </c>
      <c r="J39" s="8">
        <v>0</v>
      </c>
      <c r="K39" s="8">
        <f t="shared" si="110"/>
        <v>46.966666666666669</v>
      </c>
      <c r="L39" s="11">
        <v>0</v>
      </c>
      <c r="M39" s="11">
        <v>2.2610000000000001</v>
      </c>
      <c r="N39" s="11">
        <v>44.705666666666666</v>
      </c>
      <c r="O39" s="11">
        <v>0</v>
      </c>
      <c r="P39" s="11">
        <f t="shared" si="115"/>
        <v>74.14</v>
      </c>
      <c r="Q39" s="11">
        <v>0</v>
      </c>
      <c r="R39" s="11">
        <v>38.92</v>
      </c>
      <c r="S39" s="11">
        <v>35.22</v>
      </c>
      <c r="T39" s="11">
        <v>0</v>
      </c>
      <c r="U39" s="8">
        <v>0</v>
      </c>
      <c r="V39" s="8">
        <v>0</v>
      </c>
      <c r="W39" s="8">
        <v>0</v>
      </c>
      <c r="X39" s="8">
        <v>46.97</v>
      </c>
      <c r="Y39" s="8">
        <v>0</v>
      </c>
      <c r="Z39" s="8">
        <v>74.14</v>
      </c>
      <c r="AA39" s="8">
        <v>0</v>
      </c>
      <c r="AB39" s="11">
        <v>0</v>
      </c>
      <c r="AC39" s="10">
        <v>46.9666</v>
      </c>
      <c r="AD39" s="10">
        <v>37</v>
      </c>
      <c r="AE39" s="10">
        <v>0</v>
      </c>
      <c r="AF39" s="10">
        <v>37.14</v>
      </c>
      <c r="AG39" s="10">
        <v>0</v>
      </c>
      <c r="AH39" s="10">
        <v>0</v>
      </c>
      <c r="AI39" s="10">
        <f t="shared" si="116"/>
        <v>46.9666</v>
      </c>
      <c r="AJ39" s="10">
        <f t="shared" si="117"/>
        <v>74.14</v>
      </c>
      <c r="AK39" s="25" t="s">
        <v>147</v>
      </c>
    </row>
    <row r="40" spans="1:37" ht="91.5" customHeight="1" x14ac:dyDescent="0.25">
      <c r="A40" s="32" t="s">
        <v>60</v>
      </c>
      <c r="B40" s="20" t="s">
        <v>189</v>
      </c>
      <c r="C40" s="22" t="s">
        <v>190</v>
      </c>
      <c r="D40" s="26" t="s">
        <v>146</v>
      </c>
      <c r="E40" s="27">
        <v>2024</v>
      </c>
      <c r="F40" s="27">
        <v>2024</v>
      </c>
      <c r="G40" s="25">
        <v>2024</v>
      </c>
      <c r="H40" s="8">
        <v>0</v>
      </c>
      <c r="I40" s="11">
        <v>0</v>
      </c>
      <c r="J40" s="8">
        <v>0</v>
      </c>
      <c r="K40" s="8">
        <f t="shared" si="110"/>
        <v>100.20833333333334</v>
      </c>
      <c r="L40" s="11">
        <v>0</v>
      </c>
      <c r="M40" s="11">
        <v>2.2610000000000001</v>
      </c>
      <c r="N40" s="11">
        <v>97.947333333333347</v>
      </c>
      <c r="O40" s="11">
        <v>0</v>
      </c>
      <c r="P40" s="11">
        <f t="shared" si="115"/>
        <v>100.20833333333334</v>
      </c>
      <c r="Q40" s="11">
        <v>0</v>
      </c>
      <c r="R40" s="11">
        <v>2.2610000000000001</v>
      </c>
      <c r="S40" s="11">
        <v>97.947333333333347</v>
      </c>
      <c r="T40" s="11">
        <v>0</v>
      </c>
      <c r="U40" s="8">
        <v>0</v>
      </c>
      <c r="V40" s="8">
        <v>0</v>
      </c>
      <c r="W40" s="8">
        <v>0</v>
      </c>
      <c r="X40" s="8">
        <v>100.21</v>
      </c>
      <c r="Y40" s="8">
        <v>0</v>
      </c>
      <c r="Z40" s="8">
        <v>100.21</v>
      </c>
      <c r="AA40" s="8">
        <v>0</v>
      </c>
      <c r="AB40" s="11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100.21</v>
      </c>
      <c r="AH40" s="10">
        <v>100.21</v>
      </c>
      <c r="AI40" s="10">
        <f t="shared" si="116"/>
        <v>100.21</v>
      </c>
      <c r="AJ40" s="10">
        <f t="shared" si="117"/>
        <v>100.21</v>
      </c>
      <c r="AK40" s="25" t="s">
        <v>147</v>
      </c>
    </row>
    <row r="41" spans="1:37" ht="39.75" customHeight="1" x14ac:dyDescent="0.25">
      <c r="A41" s="32" t="s">
        <v>61</v>
      </c>
      <c r="B41" s="20" t="s">
        <v>65</v>
      </c>
      <c r="C41" s="22" t="s">
        <v>69</v>
      </c>
      <c r="D41" s="26" t="s">
        <v>146</v>
      </c>
      <c r="E41" s="27">
        <v>2022</v>
      </c>
      <c r="F41" s="27">
        <v>2022</v>
      </c>
      <c r="G41" s="27">
        <v>2022</v>
      </c>
      <c r="H41" s="8">
        <v>0</v>
      </c>
      <c r="I41" s="11">
        <v>0</v>
      </c>
      <c r="J41" s="8">
        <v>0</v>
      </c>
      <c r="K41" s="8">
        <f t="shared" ref="K41:K42" si="118">L41+M41+N41+O41</f>
        <v>3.2666666666666666</v>
      </c>
      <c r="L41" s="11">
        <v>0</v>
      </c>
      <c r="M41" s="11">
        <v>6.6666666666668206E-3</v>
      </c>
      <c r="N41" s="11">
        <v>3.26</v>
      </c>
      <c r="O41" s="11">
        <v>0</v>
      </c>
      <c r="P41" s="11">
        <f t="shared" si="115"/>
        <v>2.3299999999999996</v>
      </c>
      <c r="Q41" s="11">
        <v>0</v>
      </c>
      <c r="R41" s="11">
        <v>0.01</v>
      </c>
      <c r="S41" s="11">
        <v>2.3199999999999998</v>
      </c>
      <c r="T41" s="11">
        <v>0</v>
      </c>
      <c r="U41" s="8">
        <v>0</v>
      </c>
      <c r="V41" s="8">
        <v>0</v>
      </c>
      <c r="W41" s="8">
        <v>0</v>
      </c>
      <c r="X41" s="8">
        <v>3.27</v>
      </c>
      <c r="Y41" s="8">
        <v>0</v>
      </c>
      <c r="Z41" s="8">
        <v>2.33</v>
      </c>
      <c r="AA41" s="8">
        <v>0</v>
      </c>
      <c r="AB41" s="11">
        <v>0</v>
      </c>
      <c r="AC41" s="10">
        <v>3.27</v>
      </c>
      <c r="AD41" s="10">
        <v>2.33</v>
      </c>
      <c r="AE41" s="10">
        <v>0</v>
      </c>
      <c r="AF41" s="10">
        <v>0</v>
      </c>
      <c r="AG41" s="10">
        <v>0</v>
      </c>
      <c r="AH41" s="10">
        <v>0</v>
      </c>
      <c r="AI41" s="10">
        <f t="shared" si="116"/>
        <v>3.27</v>
      </c>
      <c r="AJ41" s="10">
        <f t="shared" si="117"/>
        <v>2.33</v>
      </c>
      <c r="AK41" s="25" t="s">
        <v>147</v>
      </c>
    </row>
    <row r="42" spans="1:37" ht="51.75" customHeight="1" x14ac:dyDescent="0.25">
      <c r="A42" s="32" t="s">
        <v>62</v>
      </c>
      <c r="B42" s="20" t="s">
        <v>156</v>
      </c>
      <c r="C42" s="22" t="s">
        <v>157</v>
      </c>
      <c r="D42" s="26" t="s">
        <v>146</v>
      </c>
      <c r="E42" s="27">
        <v>2022</v>
      </c>
      <c r="F42" s="27">
        <v>2022</v>
      </c>
      <c r="G42" s="25">
        <v>2022</v>
      </c>
      <c r="H42" s="8">
        <v>0</v>
      </c>
      <c r="I42" s="11">
        <v>0</v>
      </c>
      <c r="J42" s="8">
        <v>0</v>
      </c>
      <c r="K42" s="8">
        <f t="shared" si="118"/>
        <v>3.125</v>
      </c>
      <c r="L42" s="11">
        <v>0</v>
      </c>
      <c r="M42" s="11">
        <v>0.626</v>
      </c>
      <c r="N42" s="11">
        <v>2.4990000000000001</v>
      </c>
      <c r="O42" s="11">
        <v>0</v>
      </c>
      <c r="P42" s="11">
        <f t="shared" si="115"/>
        <v>4.92</v>
      </c>
      <c r="Q42" s="11">
        <v>0</v>
      </c>
      <c r="R42" s="11">
        <v>0.99</v>
      </c>
      <c r="S42" s="11">
        <v>3.93</v>
      </c>
      <c r="T42" s="11">
        <v>0</v>
      </c>
      <c r="U42" s="8">
        <v>0</v>
      </c>
      <c r="V42" s="8">
        <v>0</v>
      </c>
      <c r="W42" s="8">
        <v>0</v>
      </c>
      <c r="X42" s="8">
        <v>3.13</v>
      </c>
      <c r="Y42" s="8">
        <v>0</v>
      </c>
      <c r="Z42" s="8">
        <v>4.92</v>
      </c>
      <c r="AA42" s="8">
        <v>0</v>
      </c>
      <c r="AB42" s="11">
        <v>0</v>
      </c>
      <c r="AC42" s="10">
        <v>3.13</v>
      </c>
      <c r="AD42" s="10">
        <v>4.92</v>
      </c>
      <c r="AE42" s="10">
        <v>0</v>
      </c>
      <c r="AF42" s="10">
        <v>0</v>
      </c>
      <c r="AG42" s="10">
        <v>0</v>
      </c>
      <c r="AH42" s="10">
        <v>0</v>
      </c>
      <c r="AI42" s="10">
        <f t="shared" si="116"/>
        <v>3.13</v>
      </c>
      <c r="AJ42" s="10">
        <f t="shared" si="117"/>
        <v>4.92</v>
      </c>
      <c r="AK42" s="25" t="s">
        <v>147</v>
      </c>
    </row>
    <row r="43" spans="1:37" ht="35.25" customHeight="1" x14ac:dyDescent="0.25">
      <c r="A43" s="32" t="s">
        <v>64</v>
      </c>
      <c r="B43" s="20" t="s">
        <v>158</v>
      </c>
      <c r="C43" s="22" t="s">
        <v>159</v>
      </c>
      <c r="D43" s="26" t="s">
        <v>146</v>
      </c>
      <c r="E43" s="27">
        <v>2022</v>
      </c>
      <c r="F43" s="27">
        <v>2022</v>
      </c>
      <c r="G43" s="25">
        <v>2022</v>
      </c>
      <c r="H43" s="8">
        <v>0</v>
      </c>
      <c r="I43" s="11">
        <v>0</v>
      </c>
      <c r="J43" s="8">
        <v>0</v>
      </c>
      <c r="K43" s="8">
        <f>L43+M43+N43+O43</f>
        <v>6.25</v>
      </c>
      <c r="L43" s="11">
        <v>0</v>
      </c>
      <c r="M43" s="11">
        <v>1.25</v>
      </c>
      <c r="N43" s="11">
        <v>5</v>
      </c>
      <c r="O43" s="11">
        <v>0</v>
      </c>
      <c r="P43" s="11">
        <f t="shared" si="115"/>
        <v>9.09</v>
      </c>
      <c r="Q43" s="11">
        <v>0</v>
      </c>
      <c r="R43" s="11">
        <v>2.1</v>
      </c>
      <c r="S43" s="11">
        <v>6.99</v>
      </c>
      <c r="T43" s="11">
        <v>0</v>
      </c>
      <c r="U43" s="8">
        <v>0</v>
      </c>
      <c r="V43" s="8">
        <v>0</v>
      </c>
      <c r="W43" s="8">
        <v>0</v>
      </c>
      <c r="X43" s="8">
        <v>6.25</v>
      </c>
      <c r="Y43" s="8">
        <v>0</v>
      </c>
      <c r="Z43" s="8">
        <v>9.09</v>
      </c>
      <c r="AA43" s="8">
        <v>0</v>
      </c>
      <c r="AB43" s="11">
        <v>0</v>
      </c>
      <c r="AC43" s="10">
        <v>6.25</v>
      </c>
      <c r="AD43" s="10">
        <v>9.09</v>
      </c>
      <c r="AE43" s="10">
        <v>0</v>
      </c>
      <c r="AF43" s="10">
        <v>0</v>
      </c>
      <c r="AG43" s="10">
        <v>0</v>
      </c>
      <c r="AH43" s="10">
        <v>0</v>
      </c>
      <c r="AI43" s="10">
        <f t="shared" si="116"/>
        <v>6.25</v>
      </c>
      <c r="AJ43" s="10">
        <f t="shared" si="117"/>
        <v>9.09</v>
      </c>
      <c r="AK43" s="25" t="s">
        <v>147</v>
      </c>
    </row>
    <row r="44" spans="1:37" ht="54" customHeight="1" x14ac:dyDescent="0.25">
      <c r="A44" s="32" t="s">
        <v>66</v>
      </c>
      <c r="B44" s="20" t="s">
        <v>191</v>
      </c>
      <c r="C44" s="22" t="s">
        <v>192</v>
      </c>
      <c r="D44" s="26" t="s">
        <v>146</v>
      </c>
      <c r="E44" s="27">
        <v>2022</v>
      </c>
      <c r="F44" s="27">
        <v>2022</v>
      </c>
      <c r="G44" s="25">
        <v>2022</v>
      </c>
      <c r="H44" s="8">
        <v>0</v>
      </c>
      <c r="I44" s="11">
        <v>0</v>
      </c>
      <c r="J44" s="8">
        <v>0</v>
      </c>
      <c r="K44" s="8">
        <f>L44+M44+N44+O44</f>
        <v>64.790000000000006</v>
      </c>
      <c r="L44" s="11">
        <v>3.7341666666666669</v>
      </c>
      <c r="M44" s="11">
        <v>61.055833333333339</v>
      </c>
      <c r="N44" s="11">
        <v>0</v>
      </c>
      <c r="O44" s="11">
        <v>0</v>
      </c>
      <c r="P44" s="11">
        <f t="shared" si="115"/>
        <v>64.790000000000006</v>
      </c>
      <c r="Q44" s="11">
        <v>3.7341666666666669</v>
      </c>
      <c r="R44" s="11">
        <v>61.055833333333339</v>
      </c>
      <c r="S44" s="11">
        <v>0</v>
      </c>
      <c r="T44" s="11">
        <v>0</v>
      </c>
      <c r="U44" s="8">
        <v>0</v>
      </c>
      <c r="V44" s="8">
        <v>0</v>
      </c>
      <c r="W44" s="8">
        <v>0</v>
      </c>
      <c r="X44" s="8">
        <v>64.790000000000006</v>
      </c>
      <c r="Y44" s="8">
        <v>0</v>
      </c>
      <c r="Z44" s="8">
        <v>64.790000000000006</v>
      </c>
      <c r="AA44" s="8">
        <v>0</v>
      </c>
      <c r="AB44" s="11">
        <v>0</v>
      </c>
      <c r="AC44" s="10">
        <v>64.790000000000006</v>
      </c>
      <c r="AD44" s="10">
        <v>64.790000000000006</v>
      </c>
      <c r="AE44" s="10">
        <v>0</v>
      </c>
      <c r="AF44" s="10">
        <v>0</v>
      </c>
      <c r="AG44" s="10">
        <v>0</v>
      </c>
      <c r="AH44" s="10">
        <v>0</v>
      </c>
      <c r="AI44" s="10">
        <f t="shared" si="116"/>
        <v>64.790000000000006</v>
      </c>
      <c r="AJ44" s="10">
        <f t="shared" si="117"/>
        <v>64.790000000000006</v>
      </c>
      <c r="AK44" s="25" t="s">
        <v>147</v>
      </c>
    </row>
    <row r="45" spans="1:37" ht="123.75" customHeight="1" x14ac:dyDescent="0.25">
      <c r="A45" s="32" t="s">
        <v>67</v>
      </c>
      <c r="B45" s="20" t="s">
        <v>193</v>
      </c>
      <c r="C45" s="22" t="s">
        <v>194</v>
      </c>
      <c r="D45" s="26" t="s">
        <v>146</v>
      </c>
      <c r="E45" s="27">
        <v>2022</v>
      </c>
      <c r="F45" s="27">
        <v>2022</v>
      </c>
      <c r="G45" s="25">
        <v>2024</v>
      </c>
      <c r="H45" s="8">
        <v>0</v>
      </c>
      <c r="I45" s="11">
        <v>0</v>
      </c>
      <c r="J45" s="8">
        <v>0</v>
      </c>
      <c r="K45" s="8">
        <f t="shared" ref="K45:K46" si="119">L45+M45+N45+O45</f>
        <v>169.9</v>
      </c>
      <c r="L45" s="11">
        <v>15.57</v>
      </c>
      <c r="M45" s="11">
        <v>154.33000000000001</v>
      </c>
      <c r="N45" s="11">
        <v>0</v>
      </c>
      <c r="O45" s="11">
        <v>0</v>
      </c>
      <c r="P45" s="11">
        <f t="shared" si="115"/>
        <v>181.92</v>
      </c>
      <c r="Q45" s="11">
        <v>15.48</v>
      </c>
      <c r="R45" s="11">
        <v>153.44</v>
      </c>
      <c r="S45" s="11">
        <v>13</v>
      </c>
      <c r="T45" s="11">
        <v>0</v>
      </c>
      <c r="U45" s="8">
        <v>0</v>
      </c>
      <c r="V45" s="8">
        <v>0</v>
      </c>
      <c r="W45" s="8">
        <v>0</v>
      </c>
      <c r="X45" s="8">
        <v>169.9</v>
      </c>
      <c r="Y45" s="8">
        <v>0</v>
      </c>
      <c r="Z45" s="8">
        <v>181.92</v>
      </c>
      <c r="AA45" s="8">
        <v>0</v>
      </c>
      <c r="AB45" s="11">
        <v>0</v>
      </c>
      <c r="AC45" s="10">
        <v>169.9</v>
      </c>
      <c r="AD45" s="10">
        <v>0</v>
      </c>
      <c r="AE45" s="10">
        <v>0</v>
      </c>
      <c r="AF45" s="10">
        <v>0</v>
      </c>
      <c r="AG45" s="10">
        <v>0</v>
      </c>
      <c r="AH45" s="10">
        <v>181.92</v>
      </c>
      <c r="AI45" s="10">
        <f t="shared" si="116"/>
        <v>169.9</v>
      </c>
      <c r="AJ45" s="10">
        <f t="shared" si="117"/>
        <v>181.92</v>
      </c>
      <c r="AK45" s="25" t="s">
        <v>147</v>
      </c>
    </row>
    <row r="46" spans="1:37" ht="39" customHeight="1" x14ac:dyDescent="0.25">
      <c r="A46" s="32" t="s">
        <v>68</v>
      </c>
      <c r="B46" s="20" t="s">
        <v>160</v>
      </c>
      <c r="C46" s="22" t="s">
        <v>161</v>
      </c>
      <c r="D46" s="26" t="s">
        <v>146</v>
      </c>
      <c r="E46" s="27">
        <v>2020</v>
      </c>
      <c r="F46" s="27">
        <v>2024</v>
      </c>
      <c r="G46" s="27">
        <v>2024</v>
      </c>
      <c r="H46" s="8">
        <v>0</v>
      </c>
      <c r="I46" s="11">
        <v>0</v>
      </c>
      <c r="J46" s="8">
        <v>3.1</v>
      </c>
      <c r="K46" s="8">
        <f t="shared" si="119"/>
        <v>25.285999999999998</v>
      </c>
      <c r="L46" s="11">
        <v>0</v>
      </c>
      <c r="M46" s="11">
        <v>3.1360000000000001</v>
      </c>
      <c r="N46" s="11">
        <v>22.15</v>
      </c>
      <c r="O46" s="11">
        <v>0</v>
      </c>
      <c r="P46" s="11">
        <f t="shared" si="115"/>
        <v>26.94</v>
      </c>
      <c r="Q46" s="11">
        <v>0</v>
      </c>
      <c r="R46" s="11">
        <v>5.84</v>
      </c>
      <c r="S46" s="11">
        <v>21.1</v>
      </c>
      <c r="T46" s="11">
        <v>0</v>
      </c>
      <c r="U46" s="8">
        <v>0</v>
      </c>
      <c r="V46" s="8">
        <v>22.18</v>
      </c>
      <c r="W46" s="8">
        <v>0</v>
      </c>
      <c r="X46" s="8">
        <v>15.18</v>
      </c>
      <c r="Y46" s="8">
        <v>0</v>
      </c>
      <c r="Z46" s="8">
        <v>16.84</v>
      </c>
      <c r="AA46" s="8">
        <v>0</v>
      </c>
      <c r="AB46" s="11">
        <v>7</v>
      </c>
      <c r="AC46" s="10">
        <v>5.56</v>
      </c>
      <c r="AD46" s="10">
        <v>7.2249999999999996</v>
      </c>
      <c r="AE46" s="10">
        <v>3.8416666666666699</v>
      </c>
      <c r="AF46" s="10">
        <v>3.8416999999999999</v>
      </c>
      <c r="AG46" s="10">
        <v>5.7750000000000004</v>
      </c>
      <c r="AH46" s="10">
        <v>5.7750000000000004</v>
      </c>
      <c r="AI46" s="10">
        <f t="shared" si="116"/>
        <v>15.176666666666669</v>
      </c>
      <c r="AJ46" s="10">
        <f t="shared" si="117"/>
        <v>16.841699999999999</v>
      </c>
      <c r="AK46" s="25" t="s">
        <v>147</v>
      </c>
    </row>
    <row r="47" spans="1:37" ht="48" customHeight="1" x14ac:dyDescent="0.25">
      <c r="A47" s="28" t="s">
        <v>70</v>
      </c>
      <c r="B47" s="29" t="s">
        <v>71</v>
      </c>
      <c r="C47" s="21" t="s">
        <v>32</v>
      </c>
      <c r="D47" s="23" t="s">
        <v>154</v>
      </c>
      <c r="E47" s="24" t="s">
        <v>154</v>
      </c>
      <c r="F47" s="24" t="s">
        <v>154</v>
      </c>
      <c r="G47" s="24" t="s">
        <v>154</v>
      </c>
      <c r="H47" s="12">
        <f>H48+H52</f>
        <v>0</v>
      </c>
      <c r="I47" s="12">
        <f>I48+I52</f>
        <v>0</v>
      </c>
      <c r="J47" s="12">
        <f>J48+J52</f>
        <v>28.47</v>
      </c>
      <c r="K47" s="12">
        <f>L47+M47+N47+O47</f>
        <v>272.57333333333338</v>
      </c>
      <c r="L47" s="12">
        <f t="shared" ref="L47:AB47" si="120">L48+L52</f>
        <v>14.253333333333334</v>
      </c>
      <c r="M47" s="12">
        <f t="shared" si="120"/>
        <v>247.95000000000002</v>
      </c>
      <c r="N47" s="12">
        <f t="shared" si="120"/>
        <v>10.37</v>
      </c>
      <c r="O47" s="12">
        <f t="shared" si="120"/>
        <v>0</v>
      </c>
      <c r="P47" s="12">
        <f t="shared" si="120"/>
        <v>318.48</v>
      </c>
      <c r="Q47" s="12">
        <f t="shared" si="120"/>
        <v>20.240000000000002</v>
      </c>
      <c r="R47" s="12">
        <f t="shared" si="120"/>
        <v>280.43</v>
      </c>
      <c r="S47" s="12">
        <f t="shared" si="120"/>
        <v>17.809999999999999</v>
      </c>
      <c r="T47" s="12">
        <f t="shared" si="120"/>
        <v>0</v>
      </c>
      <c r="U47" s="12">
        <f t="shared" si="120"/>
        <v>0</v>
      </c>
      <c r="V47" s="12">
        <f t="shared" si="120"/>
        <v>48.45</v>
      </c>
      <c r="W47" s="12">
        <f t="shared" si="120"/>
        <v>0</v>
      </c>
      <c r="X47" s="12">
        <f t="shared" si="120"/>
        <v>256.99166666666667</v>
      </c>
      <c r="Y47" s="12">
        <f t="shared" si="120"/>
        <v>0</v>
      </c>
      <c r="Z47" s="12">
        <f t="shared" si="120"/>
        <v>271.64</v>
      </c>
      <c r="AA47" s="12">
        <f t="shared" si="120"/>
        <v>0</v>
      </c>
      <c r="AB47" s="12">
        <f t="shared" si="120"/>
        <v>18.37</v>
      </c>
      <c r="AC47" s="9">
        <f t="shared" ref="AC47:AH47" si="121">+AC48+AC52</f>
        <v>10</v>
      </c>
      <c r="AD47" s="9">
        <f t="shared" si="121"/>
        <v>55.989999999999995</v>
      </c>
      <c r="AE47" s="9">
        <f t="shared" si="121"/>
        <v>10</v>
      </c>
      <c r="AF47" s="9">
        <f t="shared" si="121"/>
        <v>10</v>
      </c>
      <c r="AG47" s="9">
        <f t="shared" si="121"/>
        <v>85.683329999999998</v>
      </c>
      <c r="AH47" s="9">
        <f t="shared" si="121"/>
        <v>85.683329999999998</v>
      </c>
      <c r="AI47" s="9">
        <f>AC47+AE47+AG47</f>
        <v>105.68333</v>
      </c>
      <c r="AJ47" s="9">
        <f>AD47+AF47+AH47</f>
        <v>151.67332999999999</v>
      </c>
      <c r="AK47" s="25" t="s">
        <v>147</v>
      </c>
    </row>
    <row r="48" spans="1:37" ht="35.25" customHeight="1" x14ac:dyDescent="0.25">
      <c r="A48" s="28" t="s">
        <v>72</v>
      </c>
      <c r="B48" s="29" t="s">
        <v>73</v>
      </c>
      <c r="C48" s="21" t="s">
        <v>32</v>
      </c>
      <c r="D48" s="23" t="s">
        <v>154</v>
      </c>
      <c r="E48" s="24" t="s">
        <v>154</v>
      </c>
      <c r="F48" s="24" t="s">
        <v>154</v>
      </c>
      <c r="G48" s="24" t="s">
        <v>154</v>
      </c>
      <c r="H48" s="12">
        <f>H49+H51</f>
        <v>0</v>
      </c>
      <c r="I48" s="12">
        <f>SUM(I49:I51)</f>
        <v>0</v>
      </c>
      <c r="J48" s="12">
        <f>SUM(J49:J51)</f>
        <v>28.47</v>
      </c>
      <c r="K48" s="12">
        <f>L48+M48+N48+O48</f>
        <v>272.57333333333338</v>
      </c>
      <c r="L48" s="12">
        <f t="shared" ref="L48:Z48" si="122">SUM(L49:L51)</f>
        <v>14.253333333333334</v>
      </c>
      <c r="M48" s="12">
        <f t="shared" si="122"/>
        <v>247.95000000000002</v>
      </c>
      <c r="N48" s="12">
        <f t="shared" si="122"/>
        <v>10.37</v>
      </c>
      <c r="O48" s="12">
        <f t="shared" si="122"/>
        <v>0</v>
      </c>
      <c r="P48" s="12">
        <f t="shared" si="122"/>
        <v>318.48</v>
      </c>
      <c r="Q48" s="12">
        <f t="shared" si="122"/>
        <v>20.240000000000002</v>
      </c>
      <c r="R48" s="12">
        <f t="shared" si="122"/>
        <v>280.43</v>
      </c>
      <c r="S48" s="12">
        <f t="shared" si="122"/>
        <v>17.809999999999999</v>
      </c>
      <c r="T48" s="12">
        <f t="shared" si="122"/>
        <v>0</v>
      </c>
      <c r="U48" s="12">
        <f t="shared" si="122"/>
        <v>0</v>
      </c>
      <c r="V48" s="12">
        <f t="shared" si="122"/>
        <v>48.45</v>
      </c>
      <c r="W48" s="12">
        <f t="shared" si="122"/>
        <v>0</v>
      </c>
      <c r="X48" s="12">
        <f t="shared" si="122"/>
        <v>256.99166666666667</v>
      </c>
      <c r="Y48" s="12">
        <f t="shared" si="122"/>
        <v>0</v>
      </c>
      <c r="Z48" s="12">
        <f t="shared" si="122"/>
        <v>271.64</v>
      </c>
      <c r="AA48" s="12">
        <f>AA49+AA51</f>
        <v>0</v>
      </c>
      <c r="AB48" s="12">
        <f>AB49+AB51</f>
        <v>18.37</v>
      </c>
      <c r="AC48" s="12">
        <f t="shared" ref="AC48:AH48" si="123">SUM(AC49:AC51)</f>
        <v>10</v>
      </c>
      <c r="AD48" s="12">
        <f t="shared" si="123"/>
        <v>55.989999999999995</v>
      </c>
      <c r="AE48" s="12">
        <f t="shared" si="123"/>
        <v>10</v>
      </c>
      <c r="AF48" s="12">
        <f t="shared" si="123"/>
        <v>10</v>
      </c>
      <c r="AG48" s="12">
        <f t="shared" si="123"/>
        <v>85.683329999999998</v>
      </c>
      <c r="AH48" s="12">
        <f t="shared" si="123"/>
        <v>85.683329999999998</v>
      </c>
      <c r="AI48" s="9">
        <f>AC48+AE48+AG48</f>
        <v>105.68333</v>
      </c>
      <c r="AJ48" s="9">
        <f>AD48+AF48+AH48</f>
        <v>151.67332999999999</v>
      </c>
      <c r="AK48" s="25" t="s">
        <v>147</v>
      </c>
    </row>
    <row r="49" spans="1:37" ht="37.5" customHeight="1" x14ac:dyDescent="0.25">
      <c r="A49" s="32" t="s">
        <v>74</v>
      </c>
      <c r="B49" s="20" t="s">
        <v>75</v>
      </c>
      <c r="C49" s="22" t="s">
        <v>76</v>
      </c>
      <c r="D49" s="26" t="s">
        <v>146</v>
      </c>
      <c r="E49" s="27">
        <v>2018</v>
      </c>
      <c r="F49" s="27">
        <v>2024</v>
      </c>
      <c r="G49" s="26">
        <v>2024</v>
      </c>
      <c r="H49" s="8">
        <v>0</v>
      </c>
      <c r="I49" s="11">
        <v>0</v>
      </c>
      <c r="J49" s="8">
        <v>28.47</v>
      </c>
      <c r="K49" s="8">
        <f>L49+M49+N49+O49</f>
        <v>76.923333333333346</v>
      </c>
      <c r="L49" s="8">
        <v>6.0333333333333332</v>
      </c>
      <c r="M49" s="8">
        <v>60.52</v>
      </c>
      <c r="N49" s="8">
        <v>10.37</v>
      </c>
      <c r="O49" s="8">
        <v>0</v>
      </c>
      <c r="P49" s="11">
        <f>Q49+R49+S49+T49</f>
        <v>114.63</v>
      </c>
      <c r="Q49" s="11">
        <v>12.02</v>
      </c>
      <c r="R49" s="11">
        <v>84.8</v>
      </c>
      <c r="S49" s="11">
        <v>17.809999999999999</v>
      </c>
      <c r="T49" s="11">
        <v>0</v>
      </c>
      <c r="U49" s="8">
        <v>0</v>
      </c>
      <c r="V49" s="8">
        <v>48.45</v>
      </c>
      <c r="W49" s="8">
        <v>0</v>
      </c>
      <c r="X49" s="8">
        <v>30</v>
      </c>
      <c r="Y49" s="8">
        <v>0</v>
      </c>
      <c r="Z49" s="8">
        <v>67.790000000000006</v>
      </c>
      <c r="AA49" s="8">
        <v>0</v>
      </c>
      <c r="AB49" s="11">
        <v>18.37</v>
      </c>
      <c r="AC49" s="10">
        <v>10</v>
      </c>
      <c r="AD49" s="10">
        <v>47.79</v>
      </c>
      <c r="AE49" s="10">
        <v>10</v>
      </c>
      <c r="AF49" s="10">
        <v>10</v>
      </c>
      <c r="AG49" s="10">
        <v>10</v>
      </c>
      <c r="AH49" s="10">
        <v>10</v>
      </c>
      <c r="AI49" s="10">
        <f t="shared" ref="AI49:AI51" si="124">AC49+AE49+AG49</f>
        <v>30</v>
      </c>
      <c r="AJ49" s="10">
        <f t="shared" ref="AJ49:AJ51" si="125">AD49+AF49+AH49</f>
        <v>67.789999999999992</v>
      </c>
      <c r="AK49" s="25" t="s">
        <v>147</v>
      </c>
    </row>
    <row r="50" spans="1:37" ht="36.75" customHeight="1" x14ac:dyDescent="0.25">
      <c r="A50" s="41" t="s">
        <v>172</v>
      </c>
      <c r="B50" s="20" t="s">
        <v>195</v>
      </c>
      <c r="C50" s="22" t="s">
        <v>196</v>
      </c>
      <c r="D50" s="26" t="s">
        <v>146</v>
      </c>
      <c r="E50" s="27">
        <v>2022</v>
      </c>
      <c r="F50" s="27" t="s">
        <v>147</v>
      </c>
      <c r="G50" s="26">
        <v>2022</v>
      </c>
      <c r="H50" s="8">
        <v>0</v>
      </c>
      <c r="I50" s="11">
        <v>0</v>
      </c>
      <c r="J50" s="8">
        <v>0</v>
      </c>
      <c r="K50" s="8">
        <f>L50+M50+N50+O50</f>
        <v>0</v>
      </c>
      <c r="L50" s="8">
        <v>0</v>
      </c>
      <c r="M50" s="8">
        <v>0</v>
      </c>
      <c r="N50" s="8">
        <v>0</v>
      </c>
      <c r="O50" s="8">
        <v>0</v>
      </c>
      <c r="P50" s="11">
        <f>Q50+R50+S50+T50</f>
        <v>8.1999999999999993</v>
      </c>
      <c r="Q50" s="11">
        <v>0</v>
      </c>
      <c r="R50" s="11">
        <v>8.1999999999999993</v>
      </c>
      <c r="S50" s="11">
        <v>0</v>
      </c>
      <c r="T50" s="11">
        <v>0</v>
      </c>
      <c r="U50" s="8">
        <v>0</v>
      </c>
      <c r="V50" s="8">
        <v>0</v>
      </c>
      <c r="W50" s="8">
        <v>0</v>
      </c>
      <c r="X50" s="8">
        <v>31.341666666666669</v>
      </c>
      <c r="Y50" s="8">
        <v>0</v>
      </c>
      <c r="Z50" s="8">
        <v>8.1999999999999993</v>
      </c>
      <c r="AA50" s="8">
        <v>0</v>
      </c>
      <c r="AB50" s="11">
        <v>0</v>
      </c>
      <c r="AC50" s="10">
        <v>0</v>
      </c>
      <c r="AD50" s="10">
        <v>8.1999999999999993</v>
      </c>
      <c r="AE50" s="10">
        <v>0</v>
      </c>
      <c r="AF50" s="10">
        <v>0</v>
      </c>
      <c r="AG50" s="10">
        <v>0</v>
      </c>
      <c r="AH50" s="10">
        <v>0</v>
      </c>
      <c r="AI50" s="10">
        <f t="shared" si="124"/>
        <v>0</v>
      </c>
      <c r="AJ50" s="10">
        <f t="shared" si="125"/>
        <v>8.1999999999999993</v>
      </c>
      <c r="AK50" s="25"/>
    </row>
    <row r="51" spans="1:37" ht="63.75" customHeight="1" x14ac:dyDescent="0.25">
      <c r="A51" s="32" t="s">
        <v>173</v>
      </c>
      <c r="B51" s="20" t="s">
        <v>150</v>
      </c>
      <c r="C51" s="22" t="s">
        <v>77</v>
      </c>
      <c r="D51" s="26" t="s">
        <v>146</v>
      </c>
      <c r="E51" s="27">
        <v>2024</v>
      </c>
      <c r="F51" s="27">
        <v>2026</v>
      </c>
      <c r="G51" s="25">
        <v>2026</v>
      </c>
      <c r="H51" s="11">
        <v>0</v>
      </c>
      <c r="I51" s="11">
        <v>0</v>
      </c>
      <c r="J51" s="11">
        <v>0</v>
      </c>
      <c r="K51" s="8">
        <v>195.65</v>
      </c>
      <c r="L51" s="11">
        <v>8.2200000000000006</v>
      </c>
      <c r="M51" s="8">
        <v>187.43</v>
      </c>
      <c r="N51" s="8">
        <v>0</v>
      </c>
      <c r="O51" s="8">
        <v>0</v>
      </c>
      <c r="P51" s="11">
        <f>234.78/1.2</f>
        <v>195.65</v>
      </c>
      <c r="Q51" s="11">
        <v>8.2200000000000006</v>
      </c>
      <c r="R51" s="11">
        <v>187.43</v>
      </c>
      <c r="S51" s="11">
        <v>0</v>
      </c>
      <c r="T51" s="11">
        <v>0</v>
      </c>
      <c r="U51" s="8">
        <v>0</v>
      </c>
      <c r="V51" s="8">
        <v>0</v>
      </c>
      <c r="W51" s="8">
        <v>0</v>
      </c>
      <c r="X51" s="8">
        <v>195.65</v>
      </c>
      <c r="Y51" s="8">
        <v>0</v>
      </c>
      <c r="Z51" s="8">
        <f>234.78/1.2</f>
        <v>195.65</v>
      </c>
      <c r="AA51" s="8">
        <v>0</v>
      </c>
      <c r="AB51" s="11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75.683329999999998</v>
      </c>
      <c r="AH51" s="10">
        <v>75.683329999999998</v>
      </c>
      <c r="AI51" s="10">
        <f t="shared" si="124"/>
        <v>75.683329999999998</v>
      </c>
      <c r="AJ51" s="10">
        <f t="shared" si="125"/>
        <v>75.683329999999998</v>
      </c>
      <c r="AK51" s="25" t="s">
        <v>147</v>
      </c>
    </row>
    <row r="52" spans="1:37" ht="44.25" customHeight="1" x14ac:dyDescent="0.25">
      <c r="A52" s="28" t="s">
        <v>78</v>
      </c>
      <c r="B52" s="29" t="s">
        <v>79</v>
      </c>
      <c r="C52" s="21" t="s">
        <v>32</v>
      </c>
      <c r="D52" s="23" t="s">
        <v>154</v>
      </c>
      <c r="E52" s="24" t="s">
        <v>154</v>
      </c>
      <c r="F52" s="24" t="s">
        <v>154</v>
      </c>
      <c r="G52" s="24" t="s">
        <v>154</v>
      </c>
      <c r="H52" s="12">
        <v>0</v>
      </c>
      <c r="I52" s="12">
        <v>0</v>
      </c>
      <c r="J52" s="12">
        <v>0</v>
      </c>
      <c r="K52" s="12">
        <f>L52+M52+N52+O52</f>
        <v>0</v>
      </c>
      <c r="L52" s="12">
        <v>0</v>
      </c>
      <c r="M52" s="12">
        <v>0</v>
      </c>
      <c r="N52" s="12">
        <v>0</v>
      </c>
      <c r="O52" s="12">
        <v>0</v>
      </c>
      <c r="P52" s="12">
        <f>Q52+R52+S52+T52</f>
        <v>0</v>
      </c>
      <c r="Q52" s="12">
        <v>0</v>
      </c>
      <c r="R52" s="12">
        <v>0</v>
      </c>
      <c r="S52" s="12">
        <v>0</v>
      </c>
      <c r="T52" s="12">
        <v>0</v>
      </c>
      <c r="U52" s="12">
        <f t="shared" ref="U52:AB73" si="126">J52</f>
        <v>0</v>
      </c>
      <c r="V52" s="12">
        <f t="shared" si="126"/>
        <v>0</v>
      </c>
      <c r="W52" s="12">
        <f t="shared" si="126"/>
        <v>0</v>
      </c>
      <c r="X52" s="12">
        <f t="shared" si="126"/>
        <v>0</v>
      </c>
      <c r="Y52" s="12">
        <f t="shared" si="126"/>
        <v>0</v>
      </c>
      <c r="Z52" s="12">
        <f t="shared" si="126"/>
        <v>0</v>
      </c>
      <c r="AA52" s="12">
        <v>0</v>
      </c>
      <c r="AB52" s="12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9">
        <f>AC52+AE52+AG52</f>
        <v>0</v>
      </c>
      <c r="AJ52" s="9">
        <f>AD52+AF52+AH52</f>
        <v>0</v>
      </c>
      <c r="AK52" s="25" t="s">
        <v>147</v>
      </c>
    </row>
    <row r="53" spans="1:37" ht="48" customHeight="1" x14ac:dyDescent="0.25">
      <c r="A53" s="28" t="s">
        <v>80</v>
      </c>
      <c r="B53" s="29" t="s">
        <v>81</v>
      </c>
      <c r="C53" s="21" t="s">
        <v>32</v>
      </c>
      <c r="D53" s="23" t="s">
        <v>154</v>
      </c>
      <c r="E53" s="24" t="s">
        <v>154</v>
      </c>
      <c r="F53" s="24" t="s">
        <v>154</v>
      </c>
      <c r="G53" s="24" t="s">
        <v>154</v>
      </c>
      <c r="H53" s="12">
        <f>H54+H56+H57</f>
        <v>0</v>
      </c>
      <c r="I53" s="12">
        <f>I54+I56+I57</f>
        <v>28.81</v>
      </c>
      <c r="J53" s="12">
        <f>J54+J56+J57</f>
        <v>28.81497388</v>
      </c>
      <c r="K53" s="12">
        <f>L53+M53+N53+O53</f>
        <v>48.604669170000001</v>
      </c>
      <c r="L53" s="12">
        <f>L54+L56+L57</f>
        <v>0</v>
      </c>
      <c r="M53" s="12">
        <f>M54+M56+M57</f>
        <v>8.7869619300000004</v>
      </c>
      <c r="N53" s="12">
        <f>N54+N56+N57</f>
        <v>38.880000000000003</v>
      </c>
      <c r="O53" s="12">
        <f>O54+O56+O57</f>
        <v>0.93770723999999994</v>
      </c>
      <c r="P53" s="12">
        <f>P54+P56</f>
        <v>58.730000000000004</v>
      </c>
      <c r="Q53" s="12">
        <f t="shared" ref="Q53:AB53" si="127">Q54+Q56+Q57</f>
        <v>0</v>
      </c>
      <c r="R53" s="12">
        <f t="shared" si="127"/>
        <v>39.08</v>
      </c>
      <c r="S53" s="12">
        <f t="shared" si="127"/>
        <v>19.09</v>
      </c>
      <c r="T53" s="12">
        <f t="shared" si="127"/>
        <v>0.56000000000000005</v>
      </c>
      <c r="U53" s="12">
        <f t="shared" si="127"/>
        <v>0</v>
      </c>
      <c r="V53" s="12">
        <f t="shared" si="127"/>
        <v>19.783000000000001</v>
      </c>
      <c r="W53" s="12">
        <f t="shared" si="127"/>
        <v>0</v>
      </c>
      <c r="X53" s="12">
        <f t="shared" si="127"/>
        <v>10</v>
      </c>
      <c r="Y53" s="12">
        <f t="shared" si="127"/>
        <v>0</v>
      </c>
      <c r="Z53" s="12">
        <f t="shared" si="127"/>
        <v>18.975000000000001</v>
      </c>
      <c r="AA53" s="12">
        <f t="shared" si="127"/>
        <v>0</v>
      </c>
      <c r="AB53" s="12">
        <f t="shared" si="127"/>
        <v>10.94</v>
      </c>
      <c r="AC53" s="9">
        <f t="shared" ref="AC53:AH53" si="128">AC54+AC56</f>
        <v>3.33</v>
      </c>
      <c r="AD53" s="9">
        <f t="shared" si="128"/>
        <v>12.315</v>
      </c>
      <c r="AE53" s="9">
        <f t="shared" si="128"/>
        <v>3.3333333299999999</v>
      </c>
      <c r="AF53" s="9">
        <f t="shared" si="128"/>
        <v>3.33</v>
      </c>
      <c r="AG53" s="9">
        <f t="shared" si="128"/>
        <v>3.33</v>
      </c>
      <c r="AH53" s="9">
        <f t="shared" si="128"/>
        <v>3.33</v>
      </c>
      <c r="AI53" s="9">
        <f>AC53+AE53+AG53</f>
        <v>9.9933333300000005</v>
      </c>
      <c r="AJ53" s="9">
        <f>AD53+AF53+AH53</f>
        <v>18.975000000000001</v>
      </c>
      <c r="AK53" s="25" t="s">
        <v>147</v>
      </c>
    </row>
    <row r="54" spans="1:37" ht="47.25" customHeight="1" x14ac:dyDescent="0.25">
      <c r="A54" s="28" t="s">
        <v>82</v>
      </c>
      <c r="B54" s="29" t="s">
        <v>167</v>
      </c>
      <c r="C54" s="21" t="s">
        <v>32</v>
      </c>
      <c r="D54" s="23" t="s">
        <v>154</v>
      </c>
      <c r="E54" s="24" t="s">
        <v>154</v>
      </c>
      <c r="F54" s="24" t="s">
        <v>154</v>
      </c>
      <c r="G54" s="24" t="s">
        <v>154</v>
      </c>
      <c r="H54" s="12">
        <f>H55</f>
        <v>0</v>
      </c>
      <c r="I54" s="12">
        <f>I55</f>
        <v>28.81</v>
      </c>
      <c r="J54" s="12">
        <f>J55</f>
        <v>28.81497388</v>
      </c>
      <c r="K54" s="12">
        <f t="shared" ref="K54:T54" si="129">SUM(K55:K55)</f>
        <v>48.604669170000001</v>
      </c>
      <c r="L54" s="12">
        <f t="shared" si="129"/>
        <v>0</v>
      </c>
      <c r="M54" s="12">
        <f t="shared" si="129"/>
        <v>8.7869619300000004</v>
      </c>
      <c r="N54" s="12">
        <f t="shared" si="129"/>
        <v>38.880000000000003</v>
      </c>
      <c r="O54" s="12">
        <f t="shared" si="129"/>
        <v>0.93770723999999994</v>
      </c>
      <c r="P54" s="12">
        <f t="shared" si="129"/>
        <v>58.730000000000004</v>
      </c>
      <c r="Q54" s="12">
        <f t="shared" si="129"/>
        <v>0</v>
      </c>
      <c r="R54" s="12">
        <f t="shared" si="129"/>
        <v>39.08</v>
      </c>
      <c r="S54" s="12">
        <f t="shared" si="129"/>
        <v>19.09</v>
      </c>
      <c r="T54" s="12">
        <f t="shared" si="129"/>
        <v>0.56000000000000005</v>
      </c>
      <c r="U54" s="12">
        <f t="shared" ref="U54:AJ54" si="130">U55</f>
        <v>0</v>
      </c>
      <c r="V54" s="12">
        <f t="shared" si="130"/>
        <v>19.783000000000001</v>
      </c>
      <c r="W54" s="12">
        <f t="shared" si="130"/>
        <v>0</v>
      </c>
      <c r="X54" s="12">
        <f>X55</f>
        <v>10</v>
      </c>
      <c r="Y54" s="12">
        <f t="shared" ref="Y54:Z54" si="131">Y55</f>
        <v>0</v>
      </c>
      <c r="Z54" s="12">
        <f t="shared" si="131"/>
        <v>18.975000000000001</v>
      </c>
      <c r="AA54" s="12">
        <f t="shared" si="130"/>
        <v>0</v>
      </c>
      <c r="AB54" s="12">
        <f t="shared" si="130"/>
        <v>10.94</v>
      </c>
      <c r="AC54" s="12">
        <f t="shared" si="130"/>
        <v>3.33</v>
      </c>
      <c r="AD54" s="12">
        <f t="shared" si="130"/>
        <v>12.315</v>
      </c>
      <c r="AE54" s="12">
        <f t="shared" si="130"/>
        <v>3.3333333299999999</v>
      </c>
      <c r="AF54" s="12">
        <f t="shared" si="130"/>
        <v>3.33</v>
      </c>
      <c r="AG54" s="12">
        <f t="shared" si="130"/>
        <v>3.33</v>
      </c>
      <c r="AH54" s="12">
        <f t="shared" si="130"/>
        <v>3.33</v>
      </c>
      <c r="AI54" s="12">
        <f t="shared" si="130"/>
        <v>9.9933333300000005</v>
      </c>
      <c r="AJ54" s="12">
        <f t="shared" si="130"/>
        <v>18.975000000000001</v>
      </c>
      <c r="AK54" s="25" t="s">
        <v>147</v>
      </c>
    </row>
    <row r="55" spans="1:37" ht="34.5" customHeight="1" x14ac:dyDescent="0.25">
      <c r="A55" s="32" t="s">
        <v>83</v>
      </c>
      <c r="B55" s="20" t="s">
        <v>84</v>
      </c>
      <c r="C55" s="22" t="s">
        <v>85</v>
      </c>
      <c r="D55" s="26" t="s">
        <v>146</v>
      </c>
      <c r="E55" s="27">
        <v>2018</v>
      </c>
      <c r="F55" s="27">
        <v>2024</v>
      </c>
      <c r="G55" s="25">
        <v>2024</v>
      </c>
      <c r="H55" s="8">
        <v>0</v>
      </c>
      <c r="I55" s="11">
        <v>28.81</v>
      </c>
      <c r="J55" s="8">
        <v>28.81497388</v>
      </c>
      <c r="K55" s="8">
        <f t="shared" ref="K55" si="132">L55+M55+N55+O55</f>
        <v>48.604669170000001</v>
      </c>
      <c r="L55" s="8">
        <v>0</v>
      </c>
      <c r="M55" s="8">
        <v>8.7869619300000004</v>
      </c>
      <c r="N55" s="8">
        <v>38.880000000000003</v>
      </c>
      <c r="O55" s="8">
        <v>0.93770723999999994</v>
      </c>
      <c r="P55" s="11">
        <f>Q55+R55+S55+T55</f>
        <v>58.730000000000004</v>
      </c>
      <c r="Q55" s="11">
        <v>0</v>
      </c>
      <c r="R55" s="11">
        <v>39.08</v>
      </c>
      <c r="S55" s="11">
        <v>19.09</v>
      </c>
      <c r="T55" s="11">
        <v>0.56000000000000005</v>
      </c>
      <c r="U55" s="8">
        <v>0</v>
      </c>
      <c r="V55" s="8">
        <v>19.783000000000001</v>
      </c>
      <c r="W55" s="8">
        <v>0</v>
      </c>
      <c r="X55" s="8">
        <v>10</v>
      </c>
      <c r="Y55" s="8">
        <v>0</v>
      </c>
      <c r="Z55" s="8">
        <v>18.975000000000001</v>
      </c>
      <c r="AA55" s="8">
        <v>0</v>
      </c>
      <c r="AB55" s="11">
        <v>10.94</v>
      </c>
      <c r="AC55" s="10">
        <v>3.33</v>
      </c>
      <c r="AD55" s="10">
        <v>12.315</v>
      </c>
      <c r="AE55" s="10">
        <v>3.3333333299999999</v>
      </c>
      <c r="AF55" s="10">
        <v>3.33</v>
      </c>
      <c r="AG55" s="10">
        <v>3.33</v>
      </c>
      <c r="AH55" s="10">
        <v>3.33</v>
      </c>
      <c r="AI55" s="10">
        <f t="shared" ref="AI55" si="133">AC55+AE55+AG55</f>
        <v>9.9933333300000005</v>
      </c>
      <c r="AJ55" s="10">
        <f t="shared" ref="AJ55" si="134">AD55+AF55+AH55</f>
        <v>18.975000000000001</v>
      </c>
      <c r="AK55" s="25" t="s">
        <v>147</v>
      </c>
    </row>
    <row r="56" spans="1:37" ht="53.25" customHeight="1" x14ac:dyDescent="0.25">
      <c r="A56" s="28" t="s">
        <v>86</v>
      </c>
      <c r="B56" s="29" t="s">
        <v>168</v>
      </c>
      <c r="C56" s="21" t="s">
        <v>32</v>
      </c>
      <c r="D56" s="23" t="s">
        <v>154</v>
      </c>
      <c r="E56" s="24" t="s">
        <v>154</v>
      </c>
      <c r="F56" s="24" t="s">
        <v>154</v>
      </c>
      <c r="G56" s="24" t="s">
        <v>154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  <c r="AK56" s="25" t="s">
        <v>147</v>
      </c>
    </row>
    <row r="57" spans="1:37" ht="33.75" customHeight="1" x14ac:dyDescent="0.25">
      <c r="A57" s="28" t="s">
        <v>87</v>
      </c>
      <c r="B57" s="29" t="s">
        <v>169</v>
      </c>
      <c r="C57" s="21" t="s">
        <v>32</v>
      </c>
      <c r="D57" s="23" t="s">
        <v>154</v>
      </c>
      <c r="E57" s="24" t="s">
        <v>154</v>
      </c>
      <c r="F57" s="24" t="s">
        <v>154</v>
      </c>
      <c r="G57" s="24" t="s">
        <v>154</v>
      </c>
      <c r="H57" s="12">
        <v>0</v>
      </c>
      <c r="I57" s="12">
        <v>0</v>
      </c>
      <c r="J57" s="12">
        <v>0</v>
      </c>
      <c r="K57" s="12">
        <f>L57+M57+N57+O57</f>
        <v>0</v>
      </c>
      <c r="L57" s="12">
        <v>0</v>
      </c>
      <c r="M57" s="12">
        <v>0</v>
      </c>
      <c r="N57" s="12">
        <v>0</v>
      </c>
      <c r="O57" s="12">
        <v>0</v>
      </c>
      <c r="P57" s="12">
        <f>Q57+R57+S57+T57</f>
        <v>0</v>
      </c>
      <c r="Q57" s="12">
        <v>0</v>
      </c>
      <c r="R57" s="12">
        <v>0</v>
      </c>
      <c r="S57" s="12">
        <v>0</v>
      </c>
      <c r="T57" s="12">
        <v>0</v>
      </c>
      <c r="U57" s="12">
        <f t="shared" si="126"/>
        <v>0</v>
      </c>
      <c r="V57" s="12">
        <f t="shared" si="126"/>
        <v>0</v>
      </c>
      <c r="W57" s="12">
        <f t="shared" si="126"/>
        <v>0</v>
      </c>
      <c r="X57" s="12">
        <f t="shared" si="126"/>
        <v>0</v>
      </c>
      <c r="Y57" s="12">
        <f t="shared" si="126"/>
        <v>0</v>
      </c>
      <c r="Z57" s="12">
        <f t="shared" si="126"/>
        <v>0</v>
      </c>
      <c r="AA57" s="12">
        <v>0</v>
      </c>
      <c r="AB57" s="12">
        <f t="shared" si="126"/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9">
        <f t="shared" ref="AI57:AJ60" si="135">AC57+AE57+AG57</f>
        <v>0</v>
      </c>
      <c r="AJ57" s="9">
        <f t="shared" si="135"/>
        <v>0</v>
      </c>
      <c r="AK57" s="25" t="s">
        <v>147</v>
      </c>
    </row>
    <row r="58" spans="1:37" ht="52.5" customHeight="1" x14ac:dyDescent="0.25">
      <c r="A58" s="28" t="s">
        <v>88</v>
      </c>
      <c r="B58" s="29" t="s">
        <v>170</v>
      </c>
      <c r="C58" s="21" t="s">
        <v>32</v>
      </c>
      <c r="D58" s="23" t="s">
        <v>154</v>
      </c>
      <c r="E58" s="24" t="s">
        <v>154</v>
      </c>
      <c r="F58" s="24" t="s">
        <v>154</v>
      </c>
      <c r="G58" s="24" t="s">
        <v>154</v>
      </c>
      <c r="H58" s="12">
        <v>0</v>
      </c>
      <c r="I58" s="12">
        <v>0</v>
      </c>
      <c r="J58" s="12">
        <v>0</v>
      </c>
      <c r="K58" s="12">
        <f>L58+M58+N58+O58</f>
        <v>0</v>
      </c>
      <c r="L58" s="12">
        <v>0</v>
      </c>
      <c r="M58" s="12">
        <v>0</v>
      </c>
      <c r="N58" s="12">
        <v>0</v>
      </c>
      <c r="O58" s="12">
        <v>0</v>
      </c>
      <c r="P58" s="12">
        <f>Q58+R58+S58+T58</f>
        <v>0</v>
      </c>
      <c r="Q58" s="12">
        <v>0</v>
      </c>
      <c r="R58" s="12">
        <v>0</v>
      </c>
      <c r="S58" s="12">
        <v>0</v>
      </c>
      <c r="T58" s="12">
        <v>0</v>
      </c>
      <c r="U58" s="12">
        <f t="shared" si="126"/>
        <v>0</v>
      </c>
      <c r="V58" s="12">
        <f t="shared" si="126"/>
        <v>0</v>
      </c>
      <c r="W58" s="12">
        <f t="shared" si="126"/>
        <v>0</v>
      </c>
      <c r="X58" s="12">
        <f t="shared" si="126"/>
        <v>0</v>
      </c>
      <c r="Y58" s="12">
        <f t="shared" si="126"/>
        <v>0</v>
      </c>
      <c r="Z58" s="12">
        <f t="shared" si="126"/>
        <v>0</v>
      </c>
      <c r="AA58" s="12">
        <v>0</v>
      </c>
      <c r="AB58" s="12">
        <f t="shared" si="126"/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f t="shared" si="135"/>
        <v>0</v>
      </c>
      <c r="AJ58" s="9">
        <f t="shared" si="135"/>
        <v>0</v>
      </c>
      <c r="AK58" s="25" t="s">
        <v>147</v>
      </c>
    </row>
    <row r="59" spans="1:37" ht="62.25" customHeight="1" x14ac:dyDescent="0.25">
      <c r="A59" s="28" t="s">
        <v>89</v>
      </c>
      <c r="B59" s="29" t="s">
        <v>90</v>
      </c>
      <c r="C59" s="21" t="s">
        <v>32</v>
      </c>
      <c r="D59" s="23" t="s">
        <v>154</v>
      </c>
      <c r="E59" s="24" t="s">
        <v>154</v>
      </c>
      <c r="F59" s="24" t="s">
        <v>154</v>
      </c>
      <c r="G59" s="24" t="s">
        <v>154</v>
      </c>
      <c r="H59" s="12">
        <f>H60+H62</f>
        <v>0</v>
      </c>
      <c r="I59" s="12">
        <f>I60+I62</f>
        <v>0</v>
      </c>
      <c r="J59" s="12">
        <f>J60+J62</f>
        <v>0</v>
      </c>
      <c r="K59" s="12">
        <f>L59+M59+N59+O59</f>
        <v>3.4833333333333334</v>
      </c>
      <c r="L59" s="12">
        <f t="shared" ref="L59:AB59" si="136">L60+L62</f>
        <v>0</v>
      </c>
      <c r="M59" s="12">
        <f t="shared" si="136"/>
        <v>0.54300000000000004</v>
      </c>
      <c r="N59" s="12">
        <f t="shared" si="136"/>
        <v>2.9403333333333332</v>
      </c>
      <c r="O59" s="12">
        <f t="shared" si="136"/>
        <v>0</v>
      </c>
      <c r="P59" s="12">
        <f t="shared" si="136"/>
        <v>5.9</v>
      </c>
      <c r="Q59" s="12">
        <f t="shared" si="136"/>
        <v>0</v>
      </c>
      <c r="R59" s="12">
        <f t="shared" si="136"/>
        <v>1.1199999999999999</v>
      </c>
      <c r="S59" s="12">
        <f t="shared" si="136"/>
        <v>4.78</v>
      </c>
      <c r="T59" s="12">
        <f t="shared" si="136"/>
        <v>0</v>
      </c>
      <c r="U59" s="12">
        <f t="shared" si="136"/>
        <v>0</v>
      </c>
      <c r="V59" s="12">
        <f t="shared" si="136"/>
        <v>0</v>
      </c>
      <c r="W59" s="12">
        <f t="shared" si="136"/>
        <v>0</v>
      </c>
      <c r="X59" s="12">
        <f t="shared" si="136"/>
        <v>3.48</v>
      </c>
      <c r="Y59" s="12">
        <f t="shared" si="136"/>
        <v>0</v>
      </c>
      <c r="Z59" s="12">
        <f t="shared" si="136"/>
        <v>5.71</v>
      </c>
      <c r="AA59" s="12">
        <f t="shared" si="136"/>
        <v>0</v>
      </c>
      <c r="AB59" s="12">
        <f t="shared" si="136"/>
        <v>0.19</v>
      </c>
      <c r="AC59" s="9">
        <f t="shared" ref="AC59:AH59" si="137">+AC60+AC62</f>
        <v>2.99</v>
      </c>
      <c r="AD59" s="9">
        <f t="shared" si="137"/>
        <v>5.0883333333333338</v>
      </c>
      <c r="AE59" s="9">
        <f t="shared" si="137"/>
        <v>0.2916667</v>
      </c>
      <c r="AF59" s="9">
        <f t="shared" si="137"/>
        <v>0.29166666666666669</v>
      </c>
      <c r="AG59" s="9">
        <f t="shared" si="137"/>
        <v>0</v>
      </c>
      <c r="AH59" s="9">
        <f t="shared" si="137"/>
        <v>0</v>
      </c>
      <c r="AI59" s="9">
        <f t="shared" si="135"/>
        <v>3.2816667000000002</v>
      </c>
      <c r="AJ59" s="9">
        <f t="shared" si="135"/>
        <v>5.3800000000000008</v>
      </c>
      <c r="AK59" s="25" t="s">
        <v>147</v>
      </c>
    </row>
    <row r="60" spans="1:37" ht="37.5" customHeight="1" x14ac:dyDescent="0.25">
      <c r="A60" s="28" t="s">
        <v>91</v>
      </c>
      <c r="B60" s="29" t="s">
        <v>92</v>
      </c>
      <c r="C60" s="21" t="s">
        <v>32</v>
      </c>
      <c r="D60" s="23" t="s">
        <v>154</v>
      </c>
      <c r="E60" s="24" t="s">
        <v>154</v>
      </c>
      <c r="F60" s="24" t="s">
        <v>154</v>
      </c>
      <c r="G60" s="24" t="s">
        <v>154</v>
      </c>
      <c r="H60" s="12">
        <f>H61</f>
        <v>0</v>
      </c>
      <c r="I60" s="12">
        <f t="shared" ref="I60:J60" si="138">I61</f>
        <v>0</v>
      </c>
      <c r="J60" s="12">
        <f t="shared" si="138"/>
        <v>0</v>
      </c>
      <c r="K60" s="12">
        <f>L60+M60+N60+O60</f>
        <v>2.5</v>
      </c>
      <c r="L60" s="12">
        <f t="shared" ref="L60:T60" si="139">SUM(L61:L61)</f>
        <v>0</v>
      </c>
      <c r="M60" s="12">
        <f t="shared" si="139"/>
        <v>0.375</v>
      </c>
      <c r="N60" s="12">
        <f t="shared" si="139"/>
        <v>2.125</v>
      </c>
      <c r="O60" s="12">
        <f t="shared" si="139"/>
        <v>0</v>
      </c>
      <c r="P60" s="12">
        <f t="shared" si="139"/>
        <v>3.08</v>
      </c>
      <c r="Q60" s="12">
        <f t="shared" si="139"/>
        <v>0</v>
      </c>
      <c r="R60" s="12">
        <f t="shared" si="139"/>
        <v>0.96</v>
      </c>
      <c r="S60" s="12">
        <f t="shared" si="139"/>
        <v>2.12</v>
      </c>
      <c r="T60" s="12">
        <f t="shared" si="139"/>
        <v>0</v>
      </c>
      <c r="U60" s="12">
        <f t="shared" ref="U60:W60" si="140">U61</f>
        <v>0</v>
      </c>
      <c r="V60" s="12">
        <f t="shared" si="140"/>
        <v>0</v>
      </c>
      <c r="W60" s="12">
        <f t="shared" si="140"/>
        <v>0</v>
      </c>
      <c r="X60" s="12">
        <f>SUM(X61:X61)</f>
        <v>2.5</v>
      </c>
      <c r="Y60" s="12">
        <f>Y61</f>
        <v>0</v>
      </c>
      <c r="Z60" s="12">
        <f>SUM(Z61:Z61)</f>
        <v>3.08</v>
      </c>
      <c r="AA60" s="12">
        <f>AA61</f>
        <v>0</v>
      </c>
      <c r="AB60" s="12">
        <f>AB61</f>
        <v>0</v>
      </c>
      <c r="AC60" s="9">
        <f t="shared" ref="AC60:AH60" si="141">SUM(AC61:AC61)</f>
        <v>2.5</v>
      </c>
      <c r="AD60" s="9">
        <f t="shared" si="141"/>
        <v>3.08</v>
      </c>
      <c r="AE60" s="9">
        <f t="shared" si="141"/>
        <v>0</v>
      </c>
      <c r="AF60" s="9">
        <f t="shared" si="141"/>
        <v>0</v>
      </c>
      <c r="AG60" s="9">
        <f t="shared" si="141"/>
        <v>0</v>
      </c>
      <c r="AH60" s="9">
        <f t="shared" si="141"/>
        <v>0</v>
      </c>
      <c r="AI60" s="9">
        <f t="shared" si="135"/>
        <v>2.5</v>
      </c>
      <c r="AJ60" s="9">
        <f t="shared" si="135"/>
        <v>3.08</v>
      </c>
      <c r="AK60" s="25" t="s">
        <v>147</v>
      </c>
    </row>
    <row r="61" spans="1:37" ht="52.5" customHeight="1" x14ac:dyDescent="0.25">
      <c r="A61" s="32" t="s">
        <v>93</v>
      </c>
      <c r="B61" s="20" t="s">
        <v>162</v>
      </c>
      <c r="C61" s="22" t="s">
        <v>163</v>
      </c>
      <c r="D61" s="26" t="s">
        <v>146</v>
      </c>
      <c r="E61" s="27">
        <v>2022</v>
      </c>
      <c r="F61" s="27">
        <v>2022</v>
      </c>
      <c r="G61" s="25">
        <v>2022</v>
      </c>
      <c r="H61" s="8">
        <v>0</v>
      </c>
      <c r="I61" s="11">
        <v>0</v>
      </c>
      <c r="J61" s="8">
        <v>0</v>
      </c>
      <c r="K61" s="8">
        <f>L61+M61+N61+O61</f>
        <v>2.5</v>
      </c>
      <c r="L61" s="11">
        <v>0</v>
      </c>
      <c r="M61" s="11">
        <v>0.375</v>
      </c>
      <c r="N61" s="11">
        <v>2.125</v>
      </c>
      <c r="O61" s="11">
        <v>0</v>
      </c>
      <c r="P61" s="8">
        <f>Q61+R61+S61+T61</f>
        <v>3.08</v>
      </c>
      <c r="Q61" s="11">
        <v>0</v>
      </c>
      <c r="R61" s="11">
        <v>0.96</v>
      </c>
      <c r="S61" s="11">
        <v>2.12</v>
      </c>
      <c r="T61" s="11">
        <v>0</v>
      </c>
      <c r="U61" s="8">
        <v>0</v>
      </c>
      <c r="V61" s="8">
        <v>0</v>
      </c>
      <c r="W61" s="8">
        <v>0</v>
      </c>
      <c r="X61" s="8">
        <v>2.5</v>
      </c>
      <c r="Y61" s="8">
        <v>0</v>
      </c>
      <c r="Z61" s="8">
        <v>3.08</v>
      </c>
      <c r="AA61" s="8">
        <v>0</v>
      </c>
      <c r="AB61" s="11">
        <v>0</v>
      </c>
      <c r="AC61" s="10">
        <v>2.5</v>
      </c>
      <c r="AD61" s="10">
        <v>3.08</v>
      </c>
      <c r="AE61" s="10">
        <v>0</v>
      </c>
      <c r="AF61" s="10">
        <v>0</v>
      </c>
      <c r="AG61" s="10">
        <v>0</v>
      </c>
      <c r="AH61" s="10">
        <v>0</v>
      </c>
      <c r="AI61" s="10">
        <f t="shared" ref="AI61" si="142">AC61+AE61+AG61</f>
        <v>2.5</v>
      </c>
      <c r="AJ61" s="10">
        <f t="shared" ref="AJ61" si="143">AD61+AF61+AH61</f>
        <v>3.08</v>
      </c>
      <c r="AK61" s="25" t="s">
        <v>147</v>
      </c>
    </row>
    <row r="62" spans="1:37" ht="52.5" customHeight="1" x14ac:dyDescent="0.25">
      <c r="A62" s="28" t="s">
        <v>94</v>
      </c>
      <c r="B62" s="29" t="s">
        <v>95</v>
      </c>
      <c r="C62" s="21" t="s">
        <v>32</v>
      </c>
      <c r="D62" s="23" t="s">
        <v>154</v>
      </c>
      <c r="E62" s="24" t="s">
        <v>154</v>
      </c>
      <c r="F62" s="24" t="s">
        <v>154</v>
      </c>
      <c r="G62" s="24" t="s">
        <v>154</v>
      </c>
      <c r="H62" s="12">
        <f>H63+H64</f>
        <v>0</v>
      </c>
      <c r="I62" s="12">
        <f>I63+I64</f>
        <v>0</v>
      </c>
      <c r="J62" s="12">
        <f>J63+J64</f>
        <v>0</v>
      </c>
      <c r="K62" s="12">
        <f t="shared" ref="K62:T62" si="144">SUM(K63:K64)</f>
        <v>0.98333333333333339</v>
      </c>
      <c r="L62" s="12">
        <f t="shared" si="144"/>
        <v>0</v>
      </c>
      <c r="M62" s="12">
        <f t="shared" si="144"/>
        <v>0.16800000000000001</v>
      </c>
      <c r="N62" s="12">
        <f t="shared" si="144"/>
        <v>0.81533333333333324</v>
      </c>
      <c r="O62" s="12">
        <f t="shared" si="144"/>
        <v>0</v>
      </c>
      <c r="P62" s="12">
        <f t="shared" si="144"/>
        <v>2.82</v>
      </c>
      <c r="Q62" s="12">
        <f t="shared" si="144"/>
        <v>0</v>
      </c>
      <c r="R62" s="12">
        <f t="shared" si="144"/>
        <v>0.16</v>
      </c>
      <c r="S62" s="12">
        <f t="shared" si="144"/>
        <v>2.66</v>
      </c>
      <c r="T62" s="12">
        <f t="shared" si="144"/>
        <v>0</v>
      </c>
      <c r="U62" s="12">
        <f>U63+U64</f>
        <v>0</v>
      </c>
      <c r="V62" s="12">
        <f>V63+V64</f>
        <v>0</v>
      </c>
      <c r="W62" s="12">
        <f>W63+W64</f>
        <v>0</v>
      </c>
      <c r="X62" s="12">
        <f>SUM(X63:X64)</f>
        <v>0.98</v>
      </c>
      <c r="Y62" s="12">
        <f>Y63+Y64</f>
        <v>0</v>
      </c>
      <c r="Z62" s="12">
        <f>SUM(Z63:Z64)</f>
        <v>2.63</v>
      </c>
      <c r="AA62" s="12">
        <f>AA63+AA64</f>
        <v>0</v>
      </c>
      <c r="AB62" s="12">
        <f>AB63+AB64</f>
        <v>0.19</v>
      </c>
      <c r="AC62" s="9">
        <f t="shared" ref="AC62:AH62" si="145">SUM(AC63:AC64)</f>
        <v>0.49</v>
      </c>
      <c r="AD62" s="9">
        <f t="shared" si="145"/>
        <v>2.0083333333333337</v>
      </c>
      <c r="AE62" s="9">
        <f t="shared" si="145"/>
        <v>0.2916667</v>
      </c>
      <c r="AF62" s="9">
        <f t="shared" si="145"/>
        <v>0.29166666666666669</v>
      </c>
      <c r="AG62" s="9">
        <f t="shared" si="145"/>
        <v>0</v>
      </c>
      <c r="AH62" s="9">
        <f t="shared" si="145"/>
        <v>0</v>
      </c>
      <c r="AI62" s="9">
        <f>AC62+AE62+AG62</f>
        <v>0.78166669999999994</v>
      </c>
      <c r="AJ62" s="9">
        <f>AD62+AF62+AH62</f>
        <v>2.3000000000000003</v>
      </c>
      <c r="AK62" s="24" t="s">
        <v>147</v>
      </c>
    </row>
    <row r="63" spans="1:37" ht="31.5" customHeight="1" x14ac:dyDescent="0.25">
      <c r="A63" s="32" t="s">
        <v>96</v>
      </c>
      <c r="B63" s="20" t="s">
        <v>98</v>
      </c>
      <c r="C63" s="22" t="s">
        <v>99</v>
      </c>
      <c r="D63" s="26" t="s">
        <v>146</v>
      </c>
      <c r="E63" s="27">
        <v>2021</v>
      </c>
      <c r="F63" s="27">
        <v>2022</v>
      </c>
      <c r="G63" s="25">
        <v>2022</v>
      </c>
      <c r="H63" s="8">
        <v>0</v>
      </c>
      <c r="I63" s="11">
        <v>0</v>
      </c>
      <c r="J63" s="8">
        <v>0</v>
      </c>
      <c r="K63" s="8">
        <f>L63+M63+N63+O63</f>
        <v>0.39999999999999997</v>
      </c>
      <c r="L63" s="11">
        <v>0</v>
      </c>
      <c r="M63" s="11">
        <v>0.11</v>
      </c>
      <c r="N63" s="11">
        <v>0.28999999999999998</v>
      </c>
      <c r="O63" s="11">
        <v>0</v>
      </c>
      <c r="P63" s="8">
        <f>Q63+R63+S63+T63</f>
        <v>1.19</v>
      </c>
      <c r="Q63" s="11">
        <v>0</v>
      </c>
      <c r="R63" s="11">
        <v>0</v>
      </c>
      <c r="S63" s="11">
        <v>1.19</v>
      </c>
      <c r="T63" s="11">
        <v>0</v>
      </c>
      <c r="U63" s="8">
        <v>0</v>
      </c>
      <c r="V63" s="8">
        <v>0</v>
      </c>
      <c r="W63" s="8">
        <v>0</v>
      </c>
      <c r="X63" s="8">
        <v>0.4</v>
      </c>
      <c r="Y63" s="8">
        <v>0</v>
      </c>
      <c r="Z63" s="8">
        <v>1</v>
      </c>
      <c r="AA63" s="8">
        <v>0</v>
      </c>
      <c r="AB63" s="11">
        <v>0.19</v>
      </c>
      <c r="AC63" s="10">
        <v>0.2</v>
      </c>
      <c r="AD63" s="10">
        <v>0.67500000000000004</v>
      </c>
      <c r="AE63" s="10">
        <v>0</v>
      </c>
      <c r="AF63" s="10">
        <v>0</v>
      </c>
      <c r="AG63" s="10">
        <v>0</v>
      </c>
      <c r="AH63" s="10">
        <v>0</v>
      </c>
      <c r="AI63" s="10">
        <f t="shared" ref="AI63:AI64" si="146">AC63+AE63+AG63</f>
        <v>0.2</v>
      </c>
      <c r="AJ63" s="10">
        <f t="shared" ref="AJ63:AJ64" si="147">AD63+AF63+AH63</f>
        <v>0.67500000000000004</v>
      </c>
      <c r="AK63" s="25" t="s">
        <v>147</v>
      </c>
    </row>
    <row r="64" spans="1:37" ht="51" customHeight="1" x14ac:dyDescent="0.25">
      <c r="A64" s="32" t="s">
        <v>97</v>
      </c>
      <c r="B64" s="20" t="s">
        <v>164</v>
      </c>
      <c r="C64" s="22" t="s">
        <v>171</v>
      </c>
      <c r="D64" s="26" t="s">
        <v>153</v>
      </c>
      <c r="E64" s="27">
        <v>2022</v>
      </c>
      <c r="F64" s="27">
        <v>2023</v>
      </c>
      <c r="G64" s="25">
        <v>2023</v>
      </c>
      <c r="H64" s="8">
        <v>0</v>
      </c>
      <c r="I64" s="11">
        <v>0</v>
      </c>
      <c r="J64" s="8">
        <v>0</v>
      </c>
      <c r="K64" s="8">
        <f t="shared" ref="K64" si="148">L64+M64+N64+O64</f>
        <v>0.58333333333333337</v>
      </c>
      <c r="L64" s="11">
        <v>0</v>
      </c>
      <c r="M64" s="11">
        <v>5.8000000000000003E-2</v>
      </c>
      <c r="N64" s="11">
        <v>0.52533333333333332</v>
      </c>
      <c r="O64" s="11">
        <v>0</v>
      </c>
      <c r="P64" s="8">
        <f>Q64+R64+S64+T64</f>
        <v>1.63</v>
      </c>
      <c r="Q64" s="11">
        <v>0</v>
      </c>
      <c r="R64" s="11">
        <v>0.16</v>
      </c>
      <c r="S64" s="11">
        <v>1.47</v>
      </c>
      <c r="T64" s="11">
        <v>0</v>
      </c>
      <c r="U64" s="8">
        <v>0</v>
      </c>
      <c r="V64" s="8">
        <v>0</v>
      </c>
      <c r="W64" s="8">
        <v>0</v>
      </c>
      <c r="X64" s="8">
        <v>0.57999999999999996</v>
      </c>
      <c r="Y64" s="8">
        <v>0</v>
      </c>
      <c r="Z64" s="8">
        <v>1.63</v>
      </c>
      <c r="AA64" s="8">
        <v>0</v>
      </c>
      <c r="AB64" s="11">
        <v>0</v>
      </c>
      <c r="AC64" s="10">
        <v>0.28999999999999998</v>
      </c>
      <c r="AD64" s="10">
        <f>1.6/1.2</f>
        <v>1.3333333333333335</v>
      </c>
      <c r="AE64" s="10">
        <v>0.2916667</v>
      </c>
      <c r="AF64" s="10">
        <f>0.35/1.2</f>
        <v>0.29166666666666669</v>
      </c>
      <c r="AG64" s="10">
        <v>0</v>
      </c>
      <c r="AH64" s="10">
        <v>0</v>
      </c>
      <c r="AI64" s="10">
        <f t="shared" si="146"/>
        <v>0.58166669999999998</v>
      </c>
      <c r="AJ64" s="10">
        <f t="shared" si="147"/>
        <v>1.6250000000000002</v>
      </c>
      <c r="AK64" s="25" t="s">
        <v>147</v>
      </c>
    </row>
    <row r="65" spans="1:37" ht="63.75" customHeight="1" x14ac:dyDescent="0.25">
      <c r="A65" s="28" t="s">
        <v>100</v>
      </c>
      <c r="B65" s="29" t="s">
        <v>101</v>
      </c>
      <c r="C65" s="21" t="s">
        <v>32</v>
      </c>
      <c r="D65" s="23" t="s">
        <v>154</v>
      </c>
      <c r="E65" s="24" t="s">
        <v>154</v>
      </c>
      <c r="F65" s="24" t="s">
        <v>154</v>
      </c>
      <c r="G65" s="24" t="s">
        <v>154</v>
      </c>
      <c r="H65" s="12">
        <f>H66+H67</f>
        <v>0</v>
      </c>
      <c r="I65" s="12">
        <f>I66+I67</f>
        <v>0</v>
      </c>
      <c r="J65" s="12">
        <f>J66+J67</f>
        <v>0</v>
      </c>
      <c r="K65" s="12">
        <f>L65+M65+N65+O65</f>
        <v>0</v>
      </c>
      <c r="L65" s="12">
        <f>L66+L67</f>
        <v>0</v>
      </c>
      <c r="M65" s="12">
        <f t="shared" ref="M65:O65" si="149">M66+M67</f>
        <v>0</v>
      </c>
      <c r="N65" s="12">
        <f t="shared" si="149"/>
        <v>0</v>
      </c>
      <c r="O65" s="12">
        <f t="shared" si="149"/>
        <v>0</v>
      </c>
      <c r="P65" s="12">
        <f>P66+P67</f>
        <v>0</v>
      </c>
      <c r="Q65" s="12">
        <f t="shared" ref="Q65:T65" si="150">Q66+Q67</f>
        <v>0</v>
      </c>
      <c r="R65" s="12">
        <f t="shared" si="150"/>
        <v>0</v>
      </c>
      <c r="S65" s="12">
        <f t="shared" si="150"/>
        <v>0</v>
      </c>
      <c r="T65" s="12">
        <f t="shared" si="150"/>
        <v>0</v>
      </c>
      <c r="U65" s="12">
        <f t="shared" ref="U65" si="151">U66+U67</f>
        <v>0</v>
      </c>
      <c r="V65" s="12">
        <f t="shared" ref="V65:X65" si="152">V66+V67</f>
        <v>0</v>
      </c>
      <c r="W65" s="12">
        <f t="shared" ref="W65" si="153">W66+W67</f>
        <v>0</v>
      </c>
      <c r="X65" s="12">
        <f t="shared" si="152"/>
        <v>0</v>
      </c>
      <c r="Y65" s="12">
        <f t="shared" ref="Y65:AB65" si="154">Y66+Y67</f>
        <v>0</v>
      </c>
      <c r="Z65" s="12">
        <f t="shared" si="154"/>
        <v>0</v>
      </c>
      <c r="AA65" s="12">
        <f t="shared" ref="AA65" si="155">AA66+AA67</f>
        <v>0</v>
      </c>
      <c r="AB65" s="12">
        <f t="shared" si="154"/>
        <v>0</v>
      </c>
      <c r="AC65" s="9">
        <f t="shared" ref="AC65:AH65" si="156">AC66+AC67</f>
        <v>0</v>
      </c>
      <c r="AD65" s="9">
        <f t="shared" si="156"/>
        <v>0</v>
      </c>
      <c r="AE65" s="9">
        <f t="shared" si="156"/>
        <v>0</v>
      </c>
      <c r="AF65" s="9">
        <f t="shared" si="156"/>
        <v>0</v>
      </c>
      <c r="AG65" s="9">
        <f t="shared" si="156"/>
        <v>0</v>
      </c>
      <c r="AH65" s="9">
        <f t="shared" si="156"/>
        <v>0</v>
      </c>
      <c r="AI65" s="9">
        <f>AC65+AE65+AG65</f>
        <v>0</v>
      </c>
      <c r="AJ65" s="9">
        <f>AD65+AF65+AH65</f>
        <v>0</v>
      </c>
      <c r="AK65" s="25" t="s">
        <v>147</v>
      </c>
    </row>
    <row r="66" spans="1:37" ht="65.25" customHeight="1" x14ac:dyDescent="0.25">
      <c r="A66" s="32" t="s">
        <v>102</v>
      </c>
      <c r="B66" s="20" t="s">
        <v>103</v>
      </c>
      <c r="C66" s="22" t="s">
        <v>32</v>
      </c>
      <c r="D66" s="26" t="s">
        <v>154</v>
      </c>
      <c r="E66" s="25" t="s">
        <v>154</v>
      </c>
      <c r="F66" s="25" t="s">
        <v>154</v>
      </c>
      <c r="G66" s="25" t="s">
        <v>154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11">
        <f>Q66+R66+S66+T66</f>
        <v>0</v>
      </c>
      <c r="Q66" s="11">
        <v>0</v>
      </c>
      <c r="R66" s="11">
        <v>0</v>
      </c>
      <c r="S66" s="11">
        <v>0</v>
      </c>
      <c r="T66" s="11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f>AC66+AE66+AG66</f>
        <v>0</v>
      </c>
      <c r="AJ66" s="10">
        <f>AD66+AF66+AH66</f>
        <v>0</v>
      </c>
      <c r="AK66" s="25" t="s">
        <v>147</v>
      </c>
    </row>
    <row r="67" spans="1:37" ht="62.25" customHeight="1" x14ac:dyDescent="0.25">
      <c r="A67" s="32" t="s">
        <v>104</v>
      </c>
      <c r="B67" s="20" t="s">
        <v>105</v>
      </c>
      <c r="C67" s="22" t="s">
        <v>32</v>
      </c>
      <c r="D67" s="26" t="s">
        <v>154</v>
      </c>
      <c r="E67" s="25" t="s">
        <v>154</v>
      </c>
      <c r="F67" s="25" t="s">
        <v>154</v>
      </c>
      <c r="G67" s="25" t="s">
        <v>154</v>
      </c>
      <c r="H67" s="11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10">
        <v>0</v>
      </c>
      <c r="AJ67" s="10">
        <v>0</v>
      </c>
      <c r="AK67" s="25" t="s">
        <v>147</v>
      </c>
    </row>
    <row r="68" spans="1:37" ht="54" customHeight="1" x14ac:dyDescent="0.25">
      <c r="A68" s="28" t="s">
        <v>106</v>
      </c>
      <c r="B68" s="29" t="s">
        <v>107</v>
      </c>
      <c r="C68" s="21" t="s">
        <v>32</v>
      </c>
      <c r="D68" s="23" t="s">
        <v>154</v>
      </c>
      <c r="E68" s="23" t="s">
        <v>154</v>
      </c>
      <c r="F68" s="23" t="s">
        <v>154</v>
      </c>
      <c r="G68" s="23" t="s">
        <v>154</v>
      </c>
      <c r="H68" s="12">
        <f t="shared" ref="H68:AH68" si="157">SUM(H69:H72)</f>
        <v>0</v>
      </c>
      <c r="I68" s="12">
        <f t="shared" si="157"/>
        <v>0</v>
      </c>
      <c r="J68" s="12">
        <f t="shared" si="157"/>
        <v>22.97</v>
      </c>
      <c r="K68" s="12">
        <f t="shared" si="157"/>
        <v>736.50119401000006</v>
      </c>
      <c r="L68" s="12">
        <f t="shared" si="157"/>
        <v>42.857883090000001</v>
      </c>
      <c r="M68" s="12">
        <f t="shared" si="157"/>
        <v>396.09715199999999</v>
      </c>
      <c r="N68" s="12">
        <f t="shared" si="157"/>
        <v>296.71282558000001</v>
      </c>
      <c r="O68" s="12">
        <f t="shared" si="157"/>
        <v>0.83333334000000003</v>
      </c>
      <c r="P68" s="12">
        <f t="shared" si="157"/>
        <v>1149.4187730900001</v>
      </c>
      <c r="Q68" s="12">
        <f t="shared" si="157"/>
        <v>42.859621089999997</v>
      </c>
      <c r="R68" s="12">
        <f t="shared" si="157"/>
        <v>1068.089152</v>
      </c>
      <c r="S68" s="12">
        <f t="shared" si="157"/>
        <v>30.050000000000004</v>
      </c>
      <c r="T68" s="12">
        <f t="shared" si="157"/>
        <v>8.42</v>
      </c>
      <c r="U68" s="12">
        <f t="shared" si="157"/>
        <v>0</v>
      </c>
      <c r="V68" s="12">
        <f t="shared" si="157"/>
        <v>713.53</v>
      </c>
      <c r="W68" s="12">
        <f t="shared" si="157"/>
        <v>0</v>
      </c>
      <c r="X68" s="12">
        <f t="shared" si="157"/>
        <v>705.93</v>
      </c>
      <c r="Y68" s="12">
        <f t="shared" si="157"/>
        <v>0</v>
      </c>
      <c r="Z68" s="12">
        <f t="shared" si="157"/>
        <v>965.95</v>
      </c>
      <c r="AA68" s="12">
        <f t="shared" si="157"/>
        <v>0</v>
      </c>
      <c r="AB68" s="12">
        <f t="shared" si="157"/>
        <v>160.5</v>
      </c>
      <c r="AC68" s="12">
        <f t="shared" si="157"/>
        <v>522.54</v>
      </c>
      <c r="AD68" s="12">
        <f t="shared" si="157"/>
        <v>393.92497000000003</v>
      </c>
      <c r="AE68" s="12">
        <f t="shared" si="157"/>
        <v>13.508333333333301</v>
      </c>
      <c r="AF68" s="12">
        <f t="shared" si="157"/>
        <v>572.02</v>
      </c>
      <c r="AG68" s="12">
        <f t="shared" si="157"/>
        <v>0</v>
      </c>
      <c r="AH68" s="12">
        <f t="shared" si="157"/>
        <v>0</v>
      </c>
      <c r="AI68" s="9">
        <f>AC68+AE68+AG68</f>
        <v>536.04833333333329</v>
      </c>
      <c r="AJ68" s="9">
        <f>AD68+AF68+AH68</f>
        <v>965.94497000000001</v>
      </c>
      <c r="AK68" s="25" t="s">
        <v>147</v>
      </c>
    </row>
    <row r="69" spans="1:37" ht="33" customHeight="1" x14ac:dyDescent="0.25">
      <c r="A69" s="32" t="s">
        <v>108</v>
      </c>
      <c r="B69" s="20" t="s">
        <v>110</v>
      </c>
      <c r="C69" s="22" t="s">
        <v>111</v>
      </c>
      <c r="D69" s="26" t="s">
        <v>146</v>
      </c>
      <c r="E69" s="27">
        <v>2020</v>
      </c>
      <c r="F69" s="27">
        <v>2023</v>
      </c>
      <c r="G69" s="25">
        <v>2023</v>
      </c>
      <c r="H69" s="8">
        <v>0</v>
      </c>
      <c r="I69" s="11">
        <v>0</v>
      </c>
      <c r="J69" s="8">
        <v>4.8899999999999997</v>
      </c>
      <c r="K69" s="8">
        <f>L69+M69+N69+O69</f>
        <v>25.998000009999998</v>
      </c>
      <c r="L69" s="11">
        <v>0.93</v>
      </c>
      <c r="M69" s="11">
        <v>21.108000000000001</v>
      </c>
      <c r="N69" s="11">
        <v>3.1266666700000001</v>
      </c>
      <c r="O69" s="11">
        <v>0.83333334000000003</v>
      </c>
      <c r="P69" s="11">
        <f>Q69+R69+S69+T69</f>
        <v>34.669999999999995</v>
      </c>
      <c r="Q69" s="11">
        <v>0.93</v>
      </c>
      <c r="R69" s="11">
        <v>27.84</v>
      </c>
      <c r="S69" s="11">
        <v>4.78</v>
      </c>
      <c r="T69" s="11">
        <v>1.1200000000000001</v>
      </c>
      <c r="U69" s="8">
        <v>0</v>
      </c>
      <c r="V69" s="8">
        <v>21.11</v>
      </c>
      <c r="W69" s="8">
        <v>0</v>
      </c>
      <c r="X69" s="8">
        <v>13.51</v>
      </c>
      <c r="Y69" s="8">
        <v>0</v>
      </c>
      <c r="Z69" s="8">
        <v>21.91</v>
      </c>
      <c r="AA69" s="8">
        <v>0</v>
      </c>
      <c r="AB69" s="11">
        <v>7.87</v>
      </c>
      <c r="AC69" s="10">
        <v>0</v>
      </c>
      <c r="AD69" s="10">
        <v>0</v>
      </c>
      <c r="AE69" s="10">
        <v>13.508333333333301</v>
      </c>
      <c r="AF69" s="10">
        <v>21.91</v>
      </c>
      <c r="AG69" s="10">
        <v>0</v>
      </c>
      <c r="AH69" s="10">
        <v>0</v>
      </c>
      <c r="AI69" s="10">
        <f>AC69+AE69+AG69</f>
        <v>13.508333333333301</v>
      </c>
      <c r="AJ69" s="10">
        <f>AD69+AF69+AH69</f>
        <v>21.91</v>
      </c>
      <c r="AK69" s="25" t="s">
        <v>147</v>
      </c>
    </row>
    <row r="70" spans="1:37" ht="33.75" customHeight="1" x14ac:dyDescent="0.25">
      <c r="A70" s="32" t="s">
        <v>109</v>
      </c>
      <c r="B70" s="20" t="s">
        <v>113</v>
      </c>
      <c r="C70" s="22" t="s">
        <v>114</v>
      </c>
      <c r="D70" s="26" t="s">
        <v>146</v>
      </c>
      <c r="E70" s="27">
        <v>2018</v>
      </c>
      <c r="F70" s="27">
        <v>2022</v>
      </c>
      <c r="G70" s="25">
        <v>2022</v>
      </c>
      <c r="H70" s="8">
        <v>0</v>
      </c>
      <c r="I70" s="11">
        <v>0</v>
      </c>
      <c r="J70" s="8">
        <v>8.56</v>
      </c>
      <c r="K70" s="8">
        <f>L70+M70+N70+O70</f>
        <v>21.544931999999999</v>
      </c>
      <c r="L70" s="11">
        <v>2.9496210899999999</v>
      </c>
      <c r="M70" s="11">
        <v>3.5991520000000001</v>
      </c>
      <c r="N70" s="11">
        <v>14.99615891</v>
      </c>
      <c r="O70" s="11">
        <v>0</v>
      </c>
      <c r="P70" s="11">
        <f t="shared" ref="P70:P72" si="158">Q70+R70+S70+T70</f>
        <v>29.588773090000004</v>
      </c>
      <c r="Q70" s="11">
        <v>2.9496210899999999</v>
      </c>
      <c r="R70" s="11">
        <f>3.599152</f>
        <v>3.5991520000000001</v>
      </c>
      <c r="S70" s="11">
        <v>21.03</v>
      </c>
      <c r="T70" s="11">
        <v>2.0099999999999998</v>
      </c>
      <c r="U70" s="8">
        <v>0</v>
      </c>
      <c r="V70" s="8">
        <v>12.98</v>
      </c>
      <c r="W70" s="8">
        <v>0</v>
      </c>
      <c r="X70" s="8">
        <v>12.98</v>
      </c>
      <c r="Y70" s="8">
        <v>0</v>
      </c>
      <c r="Z70" s="8">
        <v>21.03</v>
      </c>
      <c r="AA70" s="8">
        <v>0</v>
      </c>
      <c r="AB70" s="11">
        <v>0</v>
      </c>
      <c r="AC70" s="10">
        <v>12.98</v>
      </c>
      <c r="AD70" s="10">
        <v>21.03</v>
      </c>
      <c r="AE70" s="10">
        <v>0</v>
      </c>
      <c r="AF70" s="10">
        <v>0</v>
      </c>
      <c r="AG70" s="10">
        <v>0</v>
      </c>
      <c r="AH70" s="10">
        <v>0</v>
      </c>
      <c r="AI70" s="10">
        <f t="shared" ref="AI70:AI72" si="159">AC70+AE70+AG70</f>
        <v>12.98</v>
      </c>
      <c r="AJ70" s="10">
        <f t="shared" ref="AJ70:AJ72" si="160">AD70+AF70+AH70</f>
        <v>21.03</v>
      </c>
      <c r="AK70" s="25" t="s">
        <v>147</v>
      </c>
    </row>
    <row r="71" spans="1:37" ht="30.75" customHeight="1" x14ac:dyDescent="0.25">
      <c r="A71" s="32" t="s">
        <v>112</v>
      </c>
      <c r="B71" s="20" t="s">
        <v>116</v>
      </c>
      <c r="C71" s="22" t="s">
        <v>117</v>
      </c>
      <c r="D71" s="26" t="s">
        <v>146</v>
      </c>
      <c r="E71" s="27">
        <v>2018</v>
      </c>
      <c r="F71" s="27">
        <v>2022</v>
      </c>
      <c r="G71" s="25">
        <v>2022</v>
      </c>
      <c r="H71" s="8">
        <v>0</v>
      </c>
      <c r="I71" s="11">
        <v>0</v>
      </c>
      <c r="J71" s="8">
        <v>5.69</v>
      </c>
      <c r="K71" s="8">
        <f>L71+M71+N71+O71</f>
        <v>11.46</v>
      </c>
      <c r="L71" s="11">
        <v>0</v>
      </c>
      <c r="M71" s="11">
        <v>7.2200000000000006</v>
      </c>
      <c r="N71" s="11">
        <v>4.24</v>
      </c>
      <c r="O71" s="11">
        <v>0</v>
      </c>
      <c r="P71" s="11">
        <f t="shared" si="158"/>
        <v>11.46</v>
      </c>
      <c r="Q71" s="11">
        <v>0</v>
      </c>
      <c r="R71" s="11">
        <f>3.48+3.74</f>
        <v>7.2200000000000006</v>
      </c>
      <c r="S71" s="11">
        <f>2.21+2.03</f>
        <v>4.24</v>
      </c>
      <c r="T71" s="11">
        <v>0</v>
      </c>
      <c r="U71" s="8">
        <v>0</v>
      </c>
      <c r="V71" s="8">
        <v>5.77</v>
      </c>
      <c r="W71" s="8">
        <v>0</v>
      </c>
      <c r="X71" s="8">
        <v>5.77</v>
      </c>
      <c r="Y71" s="8">
        <v>0</v>
      </c>
      <c r="Z71" s="8">
        <v>5.77</v>
      </c>
      <c r="AA71" s="8">
        <v>0</v>
      </c>
      <c r="AB71" s="11">
        <v>0</v>
      </c>
      <c r="AC71" s="10">
        <v>5.77</v>
      </c>
      <c r="AD71" s="10">
        <v>5.7666700000000004</v>
      </c>
      <c r="AE71" s="10">
        <v>0</v>
      </c>
      <c r="AF71" s="10">
        <v>0</v>
      </c>
      <c r="AG71" s="10">
        <v>0</v>
      </c>
      <c r="AH71" s="10">
        <v>0</v>
      </c>
      <c r="AI71" s="10">
        <f t="shared" si="159"/>
        <v>5.77</v>
      </c>
      <c r="AJ71" s="10">
        <f t="shared" si="160"/>
        <v>5.7666700000000004</v>
      </c>
      <c r="AK71" s="25" t="s">
        <v>147</v>
      </c>
    </row>
    <row r="72" spans="1:37" ht="54" customHeight="1" x14ac:dyDescent="0.25">
      <c r="A72" s="32" t="s">
        <v>115</v>
      </c>
      <c r="B72" s="20" t="s">
        <v>165</v>
      </c>
      <c r="C72" s="22" t="s">
        <v>166</v>
      </c>
      <c r="D72" s="26" t="s">
        <v>146</v>
      </c>
      <c r="E72" s="27">
        <v>2020</v>
      </c>
      <c r="F72" s="27">
        <v>2022</v>
      </c>
      <c r="G72" s="27">
        <v>2023</v>
      </c>
      <c r="H72" s="8">
        <v>0</v>
      </c>
      <c r="I72" s="11">
        <v>0</v>
      </c>
      <c r="J72" s="8">
        <v>3.83</v>
      </c>
      <c r="K72" s="8">
        <f>L72+M72+N72+O72</f>
        <v>677.49826200000007</v>
      </c>
      <c r="L72" s="11">
        <v>38.978262000000001</v>
      </c>
      <c r="M72" s="11">
        <v>364.17</v>
      </c>
      <c r="N72" s="11">
        <v>274.35000000000002</v>
      </c>
      <c r="O72" s="11">
        <v>0</v>
      </c>
      <c r="P72" s="11">
        <f t="shared" si="158"/>
        <v>1073.7</v>
      </c>
      <c r="Q72" s="11">
        <v>38.979999999999997</v>
      </c>
      <c r="R72" s="11">
        <v>1029.43</v>
      </c>
      <c r="S72" s="11">
        <v>0</v>
      </c>
      <c r="T72" s="11">
        <v>5.29</v>
      </c>
      <c r="U72" s="8">
        <v>0</v>
      </c>
      <c r="V72" s="8">
        <v>673.67</v>
      </c>
      <c r="W72" s="8">
        <v>0</v>
      </c>
      <c r="X72" s="8">
        <v>673.67</v>
      </c>
      <c r="Y72" s="8">
        <v>0</v>
      </c>
      <c r="Z72" s="8">
        <v>917.24</v>
      </c>
      <c r="AA72" s="8">
        <v>0</v>
      </c>
      <c r="AB72" s="11">
        <v>152.63</v>
      </c>
      <c r="AC72" s="10">
        <v>503.79</v>
      </c>
      <c r="AD72" s="10">
        <v>367.12830000000002</v>
      </c>
      <c r="AE72" s="10">
        <v>0</v>
      </c>
      <c r="AF72" s="10">
        <v>550.11</v>
      </c>
      <c r="AG72" s="10">
        <v>0</v>
      </c>
      <c r="AH72" s="10">
        <v>0</v>
      </c>
      <c r="AI72" s="10">
        <f t="shared" si="159"/>
        <v>503.79</v>
      </c>
      <c r="AJ72" s="10">
        <f t="shared" si="160"/>
        <v>917.23829999999998</v>
      </c>
      <c r="AK72" s="25" t="s">
        <v>147</v>
      </c>
    </row>
    <row r="73" spans="1:37" ht="53.25" customHeight="1" x14ac:dyDescent="0.25">
      <c r="A73" s="28" t="s">
        <v>118</v>
      </c>
      <c r="B73" s="29" t="s">
        <v>119</v>
      </c>
      <c r="C73" s="21" t="s">
        <v>32</v>
      </c>
      <c r="D73" s="23" t="s">
        <v>154</v>
      </c>
      <c r="E73" s="24" t="s">
        <v>154</v>
      </c>
      <c r="F73" s="24" t="s">
        <v>154</v>
      </c>
      <c r="G73" s="24" t="s">
        <v>154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f t="shared" si="126"/>
        <v>0</v>
      </c>
      <c r="V73" s="12">
        <f t="shared" si="126"/>
        <v>0</v>
      </c>
      <c r="W73" s="12">
        <f t="shared" si="126"/>
        <v>0</v>
      </c>
      <c r="X73" s="12">
        <f t="shared" si="126"/>
        <v>0</v>
      </c>
      <c r="Y73" s="12">
        <f t="shared" si="126"/>
        <v>0</v>
      </c>
      <c r="Z73" s="12">
        <f t="shared" ref="Z73" si="161">O73</f>
        <v>0</v>
      </c>
      <c r="AA73" s="12">
        <f t="shared" ref="AA73" si="162">P73</f>
        <v>0</v>
      </c>
      <c r="AB73" s="12">
        <f t="shared" ref="AB73" si="163">Q73</f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f t="shared" ref="AI73:AJ75" si="164">AC73+AE73+AG73</f>
        <v>0</v>
      </c>
      <c r="AJ73" s="9">
        <f t="shared" si="164"/>
        <v>0</v>
      </c>
      <c r="AK73" s="25" t="s">
        <v>147</v>
      </c>
    </row>
    <row r="74" spans="1:37" ht="34.5" customHeight="1" x14ac:dyDescent="0.25">
      <c r="A74" s="28" t="s">
        <v>120</v>
      </c>
      <c r="B74" s="29" t="s">
        <v>121</v>
      </c>
      <c r="C74" s="21" t="s">
        <v>32</v>
      </c>
      <c r="D74" s="23" t="s">
        <v>154</v>
      </c>
      <c r="E74" s="24" t="s">
        <v>154</v>
      </c>
      <c r="F74" s="24" t="s">
        <v>154</v>
      </c>
      <c r="G74" s="24" t="s">
        <v>154</v>
      </c>
      <c r="H74" s="12">
        <f>H75+H76+H77+H78+H79+H80+H81+H82+H83+H84+H85+H86</f>
        <v>0</v>
      </c>
      <c r="I74" s="12">
        <f t="shared" ref="I74:J74" si="165">I75+I76+I77+I78+I79+I80+I81+I82+I83+I84+I85+I86</f>
        <v>0</v>
      </c>
      <c r="J74" s="12">
        <f t="shared" si="165"/>
        <v>3.38</v>
      </c>
      <c r="K74" s="12">
        <f t="shared" ref="K74:T74" si="166">SUM(K75:K86)</f>
        <v>58.489999999999995</v>
      </c>
      <c r="L74" s="12">
        <f t="shared" si="166"/>
        <v>0</v>
      </c>
      <c r="M74" s="12">
        <f t="shared" si="166"/>
        <v>1.86</v>
      </c>
      <c r="N74" s="12">
        <f t="shared" si="166"/>
        <v>54.379999999999995</v>
      </c>
      <c r="O74" s="12">
        <f t="shared" si="166"/>
        <v>2.25</v>
      </c>
      <c r="P74" s="12">
        <f t="shared" si="166"/>
        <v>64.499200000000002</v>
      </c>
      <c r="Q74" s="12">
        <f t="shared" si="166"/>
        <v>0</v>
      </c>
      <c r="R74" s="12">
        <f t="shared" si="166"/>
        <v>1.86</v>
      </c>
      <c r="S74" s="12">
        <f t="shared" si="166"/>
        <v>58.739199999999997</v>
      </c>
      <c r="T74" s="12">
        <f t="shared" si="166"/>
        <v>3.9</v>
      </c>
      <c r="U74" s="12">
        <f>U75+U76+U77+U78+U79+U80+U81+U82+U83+U84+U85+U86</f>
        <v>0</v>
      </c>
      <c r="V74" s="12">
        <f>V75+V76+V77+V78+V79+V80+V81+V82+V83+V84+V85+V86</f>
        <v>13.23</v>
      </c>
      <c r="W74" s="12">
        <f>W75+W76+W77+W78+W79+W80+W81+W82+W83+W84+W85+W86</f>
        <v>0</v>
      </c>
      <c r="X74" s="12">
        <f>SUM(X75:X86)</f>
        <v>41.89</v>
      </c>
      <c r="Y74" s="12">
        <f>Y75+Y76+Y77+Y78+Y79+Y80+Y81+Y82+Y83+Y84+Y85+Y86+Y12</f>
        <v>0</v>
      </c>
      <c r="Z74" s="12">
        <f>SUM(Z75:Z86)</f>
        <v>49.709200000000003</v>
      </c>
      <c r="AA74" s="12">
        <f>AA75+AA76+AA77+AA78+AA79+AA80+AA81+AA82+AA83+AA84+AA85+AA86+AA12</f>
        <v>0</v>
      </c>
      <c r="AB74" s="12">
        <f>AB75+AB76+AB77+AB78+AB79+AB80+AB81+AB82+AB83+AB84+AB85+AB86+AB12</f>
        <v>11.41</v>
      </c>
      <c r="AC74" s="12">
        <f t="shared" ref="AC74:AH74" si="167">SUM(AC75:AC86)</f>
        <v>18.810000000000002</v>
      </c>
      <c r="AD74" s="12">
        <f t="shared" si="167"/>
        <v>26.634199999999996</v>
      </c>
      <c r="AE74" s="12">
        <f t="shared" si="167"/>
        <v>11.475</v>
      </c>
      <c r="AF74" s="12">
        <f t="shared" si="167"/>
        <v>11.47</v>
      </c>
      <c r="AG74" s="12">
        <f t="shared" si="167"/>
        <v>11.6082967</v>
      </c>
      <c r="AH74" s="12">
        <f t="shared" si="167"/>
        <v>11.6082967</v>
      </c>
      <c r="AI74" s="9">
        <f t="shared" si="164"/>
        <v>41.893296700000008</v>
      </c>
      <c r="AJ74" s="9">
        <f t="shared" si="164"/>
        <v>49.712496700000003</v>
      </c>
      <c r="AK74" s="25" t="s">
        <v>147</v>
      </c>
    </row>
    <row r="75" spans="1:37" ht="24.95" customHeight="1" x14ac:dyDescent="0.25">
      <c r="A75" s="32" t="s">
        <v>122</v>
      </c>
      <c r="B75" s="20" t="s">
        <v>123</v>
      </c>
      <c r="C75" s="22" t="s">
        <v>128</v>
      </c>
      <c r="D75" s="26" t="s">
        <v>153</v>
      </c>
      <c r="E75" s="27">
        <v>2022</v>
      </c>
      <c r="F75" s="25">
        <v>2022</v>
      </c>
      <c r="G75" s="25">
        <v>2022</v>
      </c>
      <c r="H75" s="8">
        <v>0</v>
      </c>
      <c r="I75" s="8">
        <v>0</v>
      </c>
      <c r="J75" s="8">
        <v>0</v>
      </c>
      <c r="K75" s="8">
        <f>L75+M75+N75+O75</f>
        <v>15.85</v>
      </c>
      <c r="L75" s="11">
        <v>0</v>
      </c>
      <c r="M75" s="11">
        <v>0</v>
      </c>
      <c r="N75" s="11">
        <v>15.85</v>
      </c>
      <c r="O75" s="11">
        <v>0</v>
      </c>
      <c r="P75" s="11">
        <f>Q75+R75+S75+T75</f>
        <v>18.23</v>
      </c>
      <c r="Q75" s="11">
        <v>0</v>
      </c>
      <c r="R75" s="11">
        <v>0</v>
      </c>
      <c r="S75" s="11">
        <v>18.23</v>
      </c>
      <c r="T75" s="11">
        <v>0</v>
      </c>
      <c r="U75" s="8">
        <v>0</v>
      </c>
      <c r="V75" s="8">
        <v>0</v>
      </c>
      <c r="W75" s="8">
        <v>0</v>
      </c>
      <c r="X75" s="8">
        <v>15.85</v>
      </c>
      <c r="Y75" s="8">
        <v>0</v>
      </c>
      <c r="Z75" s="8">
        <v>18.23</v>
      </c>
      <c r="AA75" s="8">
        <v>0</v>
      </c>
      <c r="AB75" s="8">
        <v>0</v>
      </c>
      <c r="AC75" s="10">
        <v>15.85</v>
      </c>
      <c r="AD75" s="10">
        <v>18.23</v>
      </c>
      <c r="AE75" s="10">
        <v>0</v>
      </c>
      <c r="AF75" s="10">
        <v>0</v>
      </c>
      <c r="AG75" s="10">
        <v>0</v>
      </c>
      <c r="AH75" s="10">
        <v>0</v>
      </c>
      <c r="AI75" s="10">
        <f t="shared" si="164"/>
        <v>15.85</v>
      </c>
      <c r="AJ75" s="10">
        <f t="shared" si="164"/>
        <v>18.23</v>
      </c>
      <c r="AK75" s="25" t="s">
        <v>147</v>
      </c>
    </row>
    <row r="76" spans="1:37" ht="24.95" customHeight="1" x14ac:dyDescent="0.25">
      <c r="A76" s="32" t="s">
        <v>124</v>
      </c>
      <c r="B76" s="20" t="s">
        <v>123</v>
      </c>
      <c r="C76" s="22" t="s">
        <v>197</v>
      </c>
      <c r="D76" s="26" t="s">
        <v>153</v>
      </c>
      <c r="E76" s="27">
        <v>2023</v>
      </c>
      <c r="F76" s="27">
        <v>2023</v>
      </c>
      <c r="G76" s="25">
        <v>2023</v>
      </c>
      <c r="H76" s="8">
        <v>0</v>
      </c>
      <c r="I76" s="8">
        <v>0</v>
      </c>
      <c r="J76" s="8">
        <v>0</v>
      </c>
      <c r="K76" s="8">
        <f t="shared" ref="K76:K86" si="168">L76+M76+N76+O76</f>
        <v>8.33</v>
      </c>
      <c r="L76" s="11">
        <v>0</v>
      </c>
      <c r="M76" s="11">
        <v>0</v>
      </c>
      <c r="N76" s="11">
        <v>8.33</v>
      </c>
      <c r="O76" s="11">
        <v>0</v>
      </c>
      <c r="P76" s="11">
        <f t="shared" ref="P76:P86" si="169">Q76+R76+S76+T76</f>
        <v>8.33</v>
      </c>
      <c r="Q76" s="11">
        <v>0</v>
      </c>
      <c r="R76" s="11">
        <v>0</v>
      </c>
      <c r="S76" s="11">
        <v>8.33</v>
      </c>
      <c r="T76" s="11">
        <v>0</v>
      </c>
      <c r="U76" s="8">
        <v>0</v>
      </c>
      <c r="V76" s="8">
        <v>0</v>
      </c>
      <c r="W76" s="8">
        <v>0</v>
      </c>
      <c r="X76" s="8">
        <v>8.33</v>
      </c>
      <c r="Y76" s="8">
        <v>0</v>
      </c>
      <c r="Z76" s="8">
        <v>8.33</v>
      </c>
      <c r="AA76" s="8">
        <v>0</v>
      </c>
      <c r="AB76" s="8">
        <v>0</v>
      </c>
      <c r="AC76" s="10">
        <v>0</v>
      </c>
      <c r="AD76" s="10">
        <v>0</v>
      </c>
      <c r="AE76" s="10">
        <v>8.3333333333333304</v>
      </c>
      <c r="AF76" s="10">
        <v>8.33</v>
      </c>
      <c r="AG76" s="10">
        <v>0</v>
      </c>
      <c r="AH76" s="10">
        <v>0</v>
      </c>
      <c r="AI76" s="10">
        <f t="shared" ref="AI76:AI86" si="170">AC76+AE76+AG76</f>
        <v>8.3333333333333304</v>
      </c>
      <c r="AJ76" s="10">
        <f t="shared" ref="AJ76:AJ86" si="171">AD76+AF76+AH76</f>
        <v>8.33</v>
      </c>
      <c r="AK76" s="25" t="s">
        <v>147</v>
      </c>
    </row>
    <row r="77" spans="1:37" ht="24.95" customHeight="1" x14ac:dyDescent="0.25">
      <c r="A77" s="32" t="s">
        <v>125</v>
      </c>
      <c r="B77" s="20" t="s">
        <v>123</v>
      </c>
      <c r="C77" s="22" t="s">
        <v>198</v>
      </c>
      <c r="D77" s="26" t="s">
        <v>153</v>
      </c>
      <c r="E77" s="27">
        <v>2024</v>
      </c>
      <c r="F77" s="27">
        <v>2024</v>
      </c>
      <c r="G77" s="25">
        <v>2024</v>
      </c>
      <c r="H77" s="8">
        <v>0</v>
      </c>
      <c r="I77" s="8">
        <v>0</v>
      </c>
      <c r="J77" s="8">
        <v>0</v>
      </c>
      <c r="K77" s="8">
        <f t="shared" si="168"/>
        <v>8.33</v>
      </c>
      <c r="L77" s="11">
        <v>0</v>
      </c>
      <c r="M77" s="11">
        <v>0</v>
      </c>
      <c r="N77" s="11">
        <v>8.33</v>
      </c>
      <c r="O77" s="11">
        <v>0</v>
      </c>
      <c r="P77" s="11">
        <f t="shared" si="169"/>
        <v>8.33</v>
      </c>
      <c r="Q77" s="11">
        <v>0</v>
      </c>
      <c r="R77" s="11">
        <v>0</v>
      </c>
      <c r="S77" s="11">
        <v>8.33</v>
      </c>
      <c r="T77" s="11">
        <v>0</v>
      </c>
      <c r="U77" s="8">
        <v>0</v>
      </c>
      <c r="V77" s="8">
        <v>0</v>
      </c>
      <c r="W77" s="8">
        <v>0</v>
      </c>
      <c r="X77" s="8">
        <v>8.33</v>
      </c>
      <c r="Y77" s="8">
        <v>0</v>
      </c>
      <c r="Z77" s="8">
        <v>8.33</v>
      </c>
      <c r="AA77" s="8">
        <v>0</v>
      </c>
      <c r="AB77" s="8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8.3333300000000001</v>
      </c>
      <c r="AH77" s="10">
        <v>8.3333300000000001</v>
      </c>
      <c r="AI77" s="10">
        <f t="shared" si="170"/>
        <v>8.3333300000000001</v>
      </c>
      <c r="AJ77" s="10">
        <f t="shared" si="171"/>
        <v>8.3333300000000001</v>
      </c>
      <c r="AK77" s="25" t="s">
        <v>147</v>
      </c>
    </row>
    <row r="78" spans="1:37" ht="24.95" customHeight="1" x14ac:dyDescent="0.25">
      <c r="A78" s="32" t="s">
        <v>126</v>
      </c>
      <c r="B78" s="20" t="s">
        <v>131</v>
      </c>
      <c r="C78" s="22" t="s">
        <v>136</v>
      </c>
      <c r="D78" s="26" t="s">
        <v>153</v>
      </c>
      <c r="E78" s="27">
        <v>2022</v>
      </c>
      <c r="F78" s="27">
        <v>2022</v>
      </c>
      <c r="G78" s="27">
        <v>2022</v>
      </c>
      <c r="H78" s="8">
        <v>0</v>
      </c>
      <c r="I78" s="8">
        <v>0</v>
      </c>
      <c r="J78" s="8">
        <v>0</v>
      </c>
      <c r="K78" s="8">
        <f t="shared" si="168"/>
        <v>1.63</v>
      </c>
      <c r="L78" s="11">
        <v>0</v>
      </c>
      <c r="M78" s="11">
        <v>0</v>
      </c>
      <c r="N78" s="11">
        <v>1.63</v>
      </c>
      <c r="O78" s="11">
        <v>0</v>
      </c>
      <c r="P78" s="11">
        <f t="shared" si="169"/>
        <v>1.63</v>
      </c>
      <c r="Q78" s="11">
        <v>0</v>
      </c>
      <c r="R78" s="11">
        <v>0</v>
      </c>
      <c r="S78" s="11">
        <v>1.63</v>
      </c>
      <c r="T78" s="11">
        <v>0</v>
      </c>
      <c r="U78" s="8">
        <v>0</v>
      </c>
      <c r="V78" s="8">
        <v>0</v>
      </c>
      <c r="W78" s="8">
        <v>0</v>
      </c>
      <c r="X78" s="8">
        <v>1.63</v>
      </c>
      <c r="Y78" s="8">
        <v>0</v>
      </c>
      <c r="Z78" s="8">
        <v>1.63</v>
      </c>
      <c r="AA78" s="8">
        <v>0</v>
      </c>
      <c r="AB78" s="8">
        <v>0</v>
      </c>
      <c r="AC78" s="10">
        <v>1.63</v>
      </c>
      <c r="AD78" s="10">
        <v>1.625</v>
      </c>
      <c r="AE78" s="10">
        <v>0</v>
      </c>
      <c r="AF78" s="10">
        <v>0</v>
      </c>
      <c r="AG78" s="10">
        <v>0</v>
      </c>
      <c r="AH78" s="10">
        <v>0</v>
      </c>
      <c r="AI78" s="10">
        <f t="shared" si="170"/>
        <v>1.63</v>
      </c>
      <c r="AJ78" s="10">
        <f t="shared" si="171"/>
        <v>1.625</v>
      </c>
      <c r="AK78" s="25" t="s">
        <v>147</v>
      </c>
    </row>
    <row r="79" spans="1:37" ht="24.95" customHeight="1" x14ac:dyDescent="0.25">
      <c r="A79" s="32" t="s">
        <v>127</v>
      </c>
      <c r="B79" s="20" t="s">
        <v>131</v>
      </c>
      <c r="C79" s="22" t="s">
        <v>199</v>
      </c>
      <c r="D79" s="26" t="s">
        <v>153</v>
      </c>
      <c r="E79" s="27">
        <v>2023</v>
      </c>
      <c r="F79" s="27">
        <v>2023</v>
      </c>
      <c r="G79" s="25">
        <v>2023</v>
      </c>
      <c r="H79" s="8">
        <v>0</v>
      </c>
      <c r="I79" s="8">
        <v>0</v>
      </c>
      <c r="J79" s="8">
        <v>0</v>
      </c>
      <c r="K79" s="8">
        <f t="shared" si="168"/>
        <v>1.75</v>
      </c>
      <c r="L79" s="11">
        <v>0</v>
      </c>
      <c r="M79" s="11">
        <v>0</v>
      </c>
      <c r="N79" s="11">
        <v>1.75</v>
      </c>
      <c r="O79" s="11">
        <v>0</v>
      </c>
      <c r="P79" s="11">
        <f t="shared" si="169"/>
        <v>1.75</v>
      </c>
      <c r="Q79" s="11">
        <v>0</v>
      </c>
      <c r="R79" s="11">
        <v>0</v>
      </c>
      <c r="S79" s="11">
        <v>1.75</v>
      </c>
      <c r="T79" s="11">
        <v>0</v>
      </c>
      <c r="U79" s="8">
        <v>0</v>
      </c>
      <c r="V79" s="8">
        <v>0</v>
      </c>
      <c r="W79" s="8">
        <v>0</v>
      </c>
      <c r="X79" s="8">
        <v>1.75</v>
      </c>
      <c r="Y79" s="8">
        <v>0</v>
      </c>
      <c r="Z79" s="8">
        <v>1.75</v>
      </c>
      <c r="AA79" s="8">
        <v>0</v>
      </c>
      <c r="AB79" s="8">
        <v>0</v>
      </c>
      <c r="AC79" s="10">
        <v>0</v>
      </c>
      <c r="AD79" s="10">
        <v>0</v>
      </c>
      <c r="AE79" s="10">
        <v>1.75</v>
      </c>
      <c r="AF79" s="10">
        <v>1.75</v>
      </c>
      <c r="AG79" s="10">
        <v>0</v>
      </c>
      <c r="AH79" s="10">
        <v>0</v>
      </c>
      <c r="AI79" s="10">
        <f t="shared" si="170"/>
        <v>1.75</v>
      </c>
      <c r="AJ79" s="10">
        <f t="shared" si="171"/>
        <v>1.75</v>
      </c>
      <c r="AK79" s="25" t="s">
        <v>147</v>
      </c>
    </row>
    <row r="80" spans="1:37" ht="33" customHeight="1" x14ac:dyDescent="0.25">
      <c r="A80" s="32" t="s">
        <v>129</v>
      </c>
      <c r="B80" s="20" t="s">
        <v>131</v>
      </c>
      <c r="C80" s="22" t="s">
        <v>200</v>
      </c>
      <c r="D80" s="26" t="s">
        <v>153</v>
      </c>
      <c r="E80" s="27">
        <v>2024</v>
      </c>
      <c r="F80" s="27">
        <v>2024</v>
      </c>
      <c r="G80" s="25">
        <v>2024</v>
      </c>
      <c r="H80" s="8">
        <v>0</v>
      </c>
      <c r="I80" s="8">
        <v>0</v>
      </c>
      <c r="J80" s="8">
        <v>0</v>
      </c>
      <c r="K80" s="8">
        <f t="shared" si="168"/>
        <v>1.83</v>
      </c>
      <c r="L80" s="11">
        <v>0</v>
      </c>
      <c r="M80" s="11">
        <v>0</v>
      </c>
      <c r="N80" s="11">
        <v>1.83</v>
      </c>
      <c r="O80" s="11">
        <v>0</v>
      </c>
      <c r="P80" s="11">
        <f t="shared" si="169"/>
        <v>1.83</v>
      </c>
      <c r="Q80" s="11">
        <v>0</v>
      </c>
      <c r="R80" s="11">
        <v>0</v>
      </c>
      <c r="S80" s="11">
        <v>1.83</v>
      </c>
      <c r="T80" s="11">
        <v>0</v>
      </c>
      <c r="U80" s="8">
        <v>0</v>
      </c>
      <c r="V80" s="8">
        <v>0</v>
      </c>
      <c r="W80" s="8">
        <v>0</v>
      </c>
      <c r="X80" s="8">
        <v>1.83</v>
      </c>
      <c r="Y80" s="8">
        <v>0</v>
      </c>
      <c r="Z80" s="8">
        <v>1.83</v>
      </c>
      <c r="AA80" s="8">
        <v>0</v>
      </c>
      <c r="AB80" s="8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1.8332999999999999</v>
      </c>
      <c r="AH80" s="10">
        <v>1.8332999999999999</v>
      </c>
      <c r="AI80" s="10">
        <f t="shared" si="170"/>
        <v>1.8332999999999999</v>
      </c>
      <c r="AJ80" s="10">
        <f t="shared" si="171"/>
        <v>1.8332999999999999</v>
      </c>
      <c r="AK80" s="25" t="s">
        <v>147</v>
      </c>
    </row>
    <row r="81" spans="1:37" ht="34.5" customHeight="1" x14ac:dyDescent="0.25">
      <c r="A81" s="32" t="s">
        <v>130</v>
      </c>
      <c r="B81" s="20" t="s">
        <v>138</v>
      </c>
      <c r="C81" s="22" t="s">
        <v>139</v>
      </c>
      <c r="D81" s="26" t="s">
        <v>153</v>
      </c>
      <c r="E81" s="27">
        <v>2018</v>
      </c>
      <c r="F81" s="27">
        <v>2024</v>
      </c>
      <c r="G81" s="25">
        <v>2024</v>
      </c>
      <c r="H81" s="8">
        <v>0</v>
      </c>
      <c r="I81" s="8">
        <v>0</v>
      </c>
      <c r="J81" s="8">
        <v>3.38</v>
      </c>
      <c r="K81" s="8">
        <f t="shared" si="168"/>
        <v>20.77</v>
      </c>
      <c r="L81" s="11">
        <v>0</v>
      </c>
      <c r="M81" s="11">
        <v>1.86</v>
      </c>
      <c r="N81" s="11">
        <v>16.66</v>
      </c>
      <c r="O81" s="11">
        <v>2.25</v>
      </c>
      <c r="P81" s="11">
        <f t="shared" si="169"/>
        <v>17.619999999999997</v>
      </c>
      <c r="Q81" s="11">
        <v>0</v>
      </c>
      <c r="R81" s="11">
        <v>1.86</v>
      </c>
      <c r="S81" s="11">
        <v>13.51</v>
      </c>
      <c r="T81" s="11">
        <v>2.25</v>
      </c>
      <c r="U81" s="8">
        <v>0</v>
      </c>
      <c r="V81" s="8">
        <v>13.23</v>
      </c>
      <c r="W81" s="8">
        <v>0</v>
      </c>
      <c r="X81" s="8">
        <v>4.17</v>
      </c>
      <c r="Y81" s="8">
        <v>0</v>
      </c>
      <c r="Z81" s="8">
        <v>2.83</v>
      </c>
      <c r="AA81" s="8">
        <v>0</v>
      </c>
      <c r="AB81" s="8">
        <v>11.41</v>
      </c>
      <c r="AC81" s="10">
        <v>1.33</v>
      </c>
      <c r="AD81" s="10">
        <v>0</v>
      </c>
      <c r="AE81" s="10">
        <v>1.3916666666666699</v>
      </c>
      <c r="AF81" s="10">
        <v>1.39</v>
      </c>
      <c r="AG81" s="10">
        <v>1.4416667000000001</v>
      </c>
      <c r="AH81" s="10">
        <v>1.4416667000000001</v>
      </c>
      <c r="AI81" s="10">
        <f t="shared" si="170"/>
        <v>4.1633333666666701</v>
      </c>
      <c r="AJ81" s="10">
        <f t="shared" si="171"/>
        <v>2.8316667</v>
      </c>
      <c r="AK81" s="25" t="s">
        <v>147</v>
      </c>
    </row>
    <row r="82" spans="1:37" ht="36" customHeight="1" x14ac:dyDescent="0.25">
      <c r="A82" s="32" t="s">
        <v>132</v>
      </c>
      <c r="B82" s="20" t="s">
        <v>201</v>
      </c>
      <c r="C82" s="22" t="s">
        <v>202</v>
      </c>
      <c r="D82" s="26" t="s">
        <v>153</v>
      </c>
      <c r="E82" s="27">
        <v>2022</v>
      </c>
      <c r="F82" s="27" t="s">
        <v>147</v>
      </c>
      <c r="G82" s="25">
        <v>2022</v>
      </c>
      <c r="H82" s="8">
        <v>0</v>
      </c>
      <c r="I82" s="8">
        <v>0</v>
      </c>
      <c r="J82" s="8">
        <v>0</v>
      </c>
      <c r="K82" s="8">
        <f t="shared" si="168"/>
        <v>0</v>
      </c>
      <c r="L82" s="11">
        <v>0</v>
      </c>
      <c r="M82" s="11">
        <v>0</v>
      </c>
      <c r="N82" s="11">
        <v>0</v>
      </c>
      <c r="O82" s="11">
        <v>0</v>
      </c>
      <c r="P82" s="11">
        <f t="shared" si="169"/>
        <v>5.92</v>
      </c>
      <c r="Q82" s="11">
        <v>0</v>
      </c>
      <c r="R82" s="11">
        <v>0</v>
      </c>
      <c r="S82" s="11">
        <v>4.2699999999999996</v>
      </c>
      <c r="T82" s="11">
        <v>1.65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5.92</v>
      </c>
      <c r="AA82" s="8">
        <v>0</v>
      </c>
      <c r="AB82" s="8">
        <v>0</v>
      </c>
      <c r="AC82" s="10">
        <v>0</v>
      </c>
      <c r="AD82" s="10">
        <v>5.92</v>
      </c>
      <c r="AE82" s="10">
        <v>0</v>
      </c>
      <c r="AF82" s="10">
        <v>0</v>
      </c>
      <c r="AG82" s="10">
        <v>0</v>
      </c>
      <c r="AH82" s="10">
        <v>0</v>
      </c>
      <c r="AI82" s="10">
        <f t="shared" si="170"/>
        <v>0</v>
      </c>
      <c r="AJ82" s="10">
        <f t="shared" si="171"/>
        <v>5.92</v>
      </c>
      <c r="AK82" s="25" t="s">
        <v>147</v>
      </c>
    </row>
    <row r="83" spans="1:37" ht="49.5" customHeight="1" x14ac:dyDescent="0.25">
      <c r="A83" s="32" t="s">
        <v>133</v>
      </c>
      <c r="B83" s="20" t="s">
        <v>203</v>
      </c>
      <c r="C83" s="22" t="s">
        <v>204</v>
      </c>
      <c r="D83" s="26" t="s">
        <v>153</v>
      </c>
      <c r="E83" s="27">
        <v>2022</v>
      </c>
      <c r="F83" s="27" t="s">
        <v>147</v>
      </c>
      <c r="G83" s="25">
        <v>2022</v>
      </c>
      <c r="H83" s="8">
        <v>0</v>
      </c>
      <c r="I83" s="8">
        <v>0</v>
      </c>
      <c r="J83" s="8">
        <v>0</v>
      </c>
      <c r="K83" s="8">
        <f t="shared" si="168"/>
        <v>0</v>
      </c>
      <c r="L83" s="11">
        <v>0</v>
      </c>
      <c r="M83" s="11">
        <v>0</v>
      </c>
      <c r="N83" s="11">
        <v>0</v>
      </c>
      <c r="O83" s="11">
        <v>0</v>
      </c>
      <c r="P83" s="11">
        <f t="shared" si="169"/>
        <v>0.2762</v>
      </c>
      <c r="Q83" s="11">
        <v>0</v>
      </c>
      <c r="R83" s="11">
        <v>0</v>
      </c>
      <c r="S83" s="11">
        <v>0.2762</v>
      </c>
      <c r="T83" s="11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0.2762</v>
      </c>
      <c r="AA83" s="8">
        <v>0</v>
      </c>
      <c r="AB83" s="8">
        <v>0</v>
      </c>
      <c r="AC83" s="10">
        <v>0</v>
      </c>
      <c r="AD83" s="10">
        <v>0.2762</v>
      </c>
      <c r="AE83" s="10">
        <v>0</v>
      </c>
      <c r="AF83" s="10">
        <v>0</v>
      </c>
      <c r="AG83" s="10">
        <v>0</v>
      </c>
      <c r="AH83" s="10">
        <v>0</v>
      </c>
      <c r="AI83" s="10">
        <f t="shared" si="170"/>
        <v>0</v>
      </c>
      <c r="AJ83" s="10">
        <f t="shared" si="171"/>
        <v>0.2762</v>
      </c>
      <c r="AK83" s="25" t="s">
        <v>147</v>
      </c>
    </row>
    <row r="84" spans="1:37" ht="34.5" customHeight="1" x14ac:dyDescent="0.25">
      <c r="A84" s="32" t="s">
        <v>134</v>
      </c>
      <c r="B84" s="20" t="s">
        <v>205</v>
      </c>
      <c r="C84" s="22" t="s">
        <v>206</v>
      </c>
      <c r="D84" s="26" t="s">
        <v>153</v>
      </c>
      <c r="E84" s="27">
        <v>2022</v>
      </c>
      <c r="F84" s="27" t="s">
        <v>147</v>
      </c>
      <c r="G84" s="27">
        <v>2022</v>
      </c>
      <c r="H84" s="8">
        <v>0</v>
      </c>
      <c r="I84" s="8">
        <v>0</v>
      </c>
      <c r="J84" s="8">
        <v>0</v>
      </c>
      <c r="K84" s="8">
        <f t="shared" si="168"/>
        <v>0</v>
      </c>
      <c r="L84" s="11">
        <v>0</v>
      </c>
      <c r="M84" s="11">
        <v>0</v>
      </c>
      <c r="N84" s="11">
        <v>0</v>
      </c>
      <c r="O84" s="11">
        <v>0</v>
      </c>
      <c r="P84" s="11">
        <f t="shared" si="169"/>
        <v>0.58299999999999996</v>
      </c>
      <c r="Q84" s="11">
        <v>0</v>
      </c>
      <c r="R84" s="11">
        <v>0</v>
      </c>
      <c r="S84" s="11">
        <v>0.58299999999999996</v>
      </c>
      <c r="T84" s="11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0.58299999999999996</v>
      </c>
      <c r="AA84" s="8">
        <v>0</v>
      </c>
      <c r="AB84" s="8">
        <v>0</v>
      </c>
      <c r="AC84" s="10">
        <v>0</v>
      </c>
      <c r="AD84" s="10">
        <v>0.58299999999999996</v>
      </c>
      <c r="AE84" s="10">
        <v>0</v>
      </c>
      <c r="AF84" s="10">
        <v>0</v>
      </c>
      <c r="AG84" s="10">
        <v>0</v>
      </c>
      <c r="AH84" s="10">
        <v>0</v>
      </c>
      <c r="AI84" s="10">
        <f t="shared" si="170"/>
        <v>0</v>
      </c>
      <c r="AJ84" s="10">
        <f t="shared" si="171"/>
        <v>0.58299999999999996</v>
      </c>
      <c r="AK84" s="25" t="s">
        <v>147</v>
      </c>
    </row>
    <row r="85" spans="1:37" ht="24.95" customHeight="1" x14ac:dyDescent="0.25">
      <c r="A85" s="32" t="s">
        <v>135</v>
      </c>
      <c r="B85" s="20" t="s">
        <v>207</v>
      </c>
      <c r="C85" s="22" t="s">
        <v>208</v>
      </c>
      <c r="D85" s="26" t="s">
        <v>153</v>
      </c>
      <c r="E85" s="27">
        <v>2022</v>
      </c>
      <c r="F85" s="27" t="s">
        <v>147</v>
      </c>
      <c r="G85" s="25">
        <v>2022</v>
      </c>
      <c r="H85" s="8">
        <v>0</v>
      </c>
      <c r="I85" s="8">
        <v>0</v>
      </c>
      <c r="J85" s="8">
        <v>0</v>
      </c>
      <c r="K85" s="8">
        <f t="shared" si="168"/>
        <v>0</v>
      </c>
      <c r="L85" s="11">
        <v>0</v>
      </c>
      <c r="M85" s="11">
        <v>0</v>
      </c>
      <c r="N85" s="11">
        <v>0</v>
      </c>
      <c r="O85" s="11">
        <v>0</v>
      </c>
      <c r="P85" s="11">
        <f t="shared" si="169"/>
        <v>0</v>
      </c>
      <c r="Q85" s="11">
        <v>0</v>
      </c>
      <c r="R85" s="11">
        <v>0</v>
      </c>
      <c r="S85" s="11">
        <v>0</v>
      </c>
      <c r="T85" s="11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f t="shared" si="170"/>
        <v>0</v>
      </c>
      <c r="AJ85" s="10">
        <f t="shared" si="171"/>
        <v>0</v>
      </c>
      <c r="AK85" s="25" t="s">
        <v>147</v>
      </c>
    </row>
    <row r="86" spans="1:37" ht="39" customHeight="1" x14ac:dyDescent="0.25">
      <c r="A86" s="32" t="s">
        <v>137</v>
      </c>
      <c r="B86" s="20" t="s">
        <v>140</v>
      </c>
      <c r="C86" s="22" t="s">
        <v>154</v>
      </c>
      <c r="D86" s="26" t="s">
        <v>154</v>
      </c>
      <c r="E86" s="27" t="s">
        <v>154</v>
      </c>
      <c r="F86" s="27" t="s">
        <v>154</v>
      </c>
      <c r="G86" s="25" t="s">
        <v>154</v>
      </c>
      <c r="H86" s="8">
        <v>0</v>
      </c>
      <c r="I86" s="8">
        <v>0</v>
      </c>
      <c r="J86" s="8">
        <v>0</v>
      </c>
      <c r="K86" s="8">
        <f t="shared" si="168"/>
        <v>0</v>
      </c>
      <c r="L86" s="11">
        <v>0</v>
      </c>
      <c r="M86" s="11">
        <v>0</v>
      </c>
      <c r="N86" s="11">
        <v>0</v>
      </c>
      <c r="O86" s="11">
        <v>0</v>
      </c>
      <c r="P86" s="11">
        <f t="shared" si="169"/>
        <v>0</v>
      </c>
      <c r="Q86" s="11">
        <v>0</v>
      </c>
      <c r="R86" s="11">
        <v>0</v>
      </c>
      <c r="S86" s="11">
        <v>0</v>
      </c>
      <c r="T86" s="11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0</v>
      </c>
      <c r="AI86" s="10">
        <f t="shared" si="170"/>
        <v>0</v>
      </c>
      <c r="AJ86" s="10">
        <f t="shared" si="171"/>
        <v>0</v>
      </c>
      <c r="AK86" s="25" t="s">
        <v>147</v>
      </c>
    </row>
    <row r="87" spans="1:37" x14ac:dyDescent="0.25">
      <c r="AA87" s="13"/>
    </row>
    <row r="91" spans="1:37" ht="18.75" x14ac:dyDescent="0.3">
      <c r="B91" s="19"/>
    </row>
    <row r="93" spans="1:37" x14ac:dyDescent="0.25">
      <c r="P93" s="44"/>
    </row>
  </sheetData>
  <autoFilter ref="A17:AK86"/>
  <mergeCells count="30">
    <mergeCell ref="J14:J16"/>
    <mergeCell ref="K14:T14"/>
    <mergeCell ref="A4:AK4"/>
    <mergeCell ref="A6:AK6"/>
    <mergeCell ref="A7:AK7"/>
    <mergeCell ref="A9:AK9"/>
    <mergeCell ref="A12:AK12"/>
    <mergeCell ref="AK14:AK16"/>
    <mergeCell ref="K15:O15"/>
    <mergeCell ref="P15:T15"/>
    <mergeCell ref="U15:V15"/>
    <mergeCell ref="W15:X15"/>
    <mergeCell ref="Y15:Z15"/>
    <mergeCell ref="A10:AJ10"/>
    <mergeCell ref="U14:Z14"/>
    <mergeCell ref="AA14:AB15"/>
    <mergeCell ref="AC14:AJ14"/>
    <mergeCell ref="A13:AJ13"/>
    <mergeCell ref="A14:A16"/>
    <mergeCell ref="B14:B16"/>
    <mergeCell ref="C14:C16"/>
    <mergeCell ref="D14:D16"/>
    <mergeCell ref="E14:E16"/>
    <mergeCell ref="AC15:AD15"/>
    <mergeCell ref="AI15:AI16"/>
    <mergeCell ref="AJ15:AJ16"/>
    <mergeCell ref="AE15:AF15"/>
    <mergeCell ref="AG15:AH15"/>
    <mergeCell ref="F14:G15"/>
    <mergeCell ref="H14:I15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75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Карманов Дмитрий Викторович</dc:creator>
  <cp:lastModifiedBy>Воробьева Юлия Викторовна</cp:lastModifiedBy>
  <cp:lastPrinted>2022-02-24T07:31:54Z</cp:lastPrinted>
  <dcterms:created xsi:type="dcterms:W3CDTF">2017-02-22T08:44:41Z</dcterms:created>
  <dcterms:modified xsi:type="dcterms:W3CDTF">2022-02-25T02:41:10Z</dcterms:modified>
</cp:coreProperties>
</file>