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robevaYUV\Documents\Тарифы\Отчеты\2017\ИП 2017\4 кв. 2017\"/>
    </mc:Choice>
  </mc:AlternateContent>
  <bookViews>
    <workbookView xWindow="0" yWindow="0" windowWidth="28800" windowHeight="11535"/>
  </bookViews>
  <sheets>
    <sheet name="2017" sheetId="1" r:id="rId1"/>
  </sheets>
  <definedNames>
    <definedName name="_xlnm.Print_Titles" localSheetId="0">'2017'!$9:$11</definedName>
    <definedName name="_xlnm.Print_Area" localSheetId="0">'2017'!$A$1:$FW$115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O68" i="1" l="1"/>
  <c r="CY55" i="1" l="1"/>
  <c r="EB70" i="1" l="1"/>
  <c r="EA70" i="1"/>
  <c r="DZ70" i="1"/>
  <c r="DY70" i="1"/>
  <c r="DX70" i="1"/>
  <c r="DW70" i="1"/>
  <c r="DO70" i="1"/>
  <c r="DG70" i="1"/>
  <c r="CY70" i="1"/>
  <c r="CQ70" i="1"/>
  <c r="CI70" i="1"/>
  <c r="CA70" i="1"/>
  <c r="BS70" i="1"/>
  <c r="BK70" i="1"/>
  <c r="BC70" i="1"/>
  <c r="AU70" i="1"/>
  <c r="DY105" i="1"/>
  <c r="DW105" i="1"/>
  <c r="DY47" i="1"/>
  <c r="DW47" i="1"/>
  <c r="DW78" i="1"/>
  <c r="DW72" i="1"/>
  <c r="DZ68" i="1" l="1"/>
  <c r="DY68" i="1"/>
  <c r="DW68" i="1"/>
  <c r="DY52" i="1"/>
  <c r="DX52" i="1"/>
  <c r="DO54" i="1" l="1"/>
  <c r="DY51" i="1"/>
  <c r="DW51" i="1"/>
  <c r="DY72" i="1"/>
  <c r="EB43" i="1" l="1"/>
  <c r="DZ43" i="1"/>
  <c r="DY43" i="1"/>
  <c r="DX43" i="1"/>
  <c r="DW43" i="1"/>
  <c r="DG43" i="1"/>
  <c r="CQ43" i="1"/>
  <c r="CA43" i="1"/>
  <c r="BS43" i="1"/>
  <c r="BK43" i="1"/>
  <c r="AU67" i="1" l="1"/>
  <c r="AU75" i="1"/>
  <c r="BC79" i="1"/>
  <c r="EA79" i="1" s="1"/>
  <c r="BC69" i="1"/>
  <c r="EA69" i="1" s="1"/>
  <c r="BC62" i="1"/>
  <c r="EA62" i="1" s="1"/>
  <c r="AU43" i="1"/>
  <c r="BC50" i="1"/>
  <c r="EA50" i="1" s="1"/>
  <c r="CY77" i="1" l="1"/>
  <c r="CY68" i="1"/>
  <c r="CY57" i="1"/>
  <c r="DO57" i="1" s="1"/>
  <c r="DO43" i="1" s="1"/>
  <c r="CY56" i="1"/>
  <c r="CY43" i="1" l="1"/>
  <c r="CY83" i="1"/>
  <c r="DX71" i="1"/>
  <c r="DW71" i="1"/>
  <c r="CY71" i="1"/>
  <c r="BC105" i="1" l="1"/>
  <c r="EA105" i="1" s="1"/>
  <c r="BC104" i="1"/>
  <c r="EA104" i="1" s="1"/>
  <c r="BC103" i="1"/>
  <c r="EA103" i="1" s="1"/>
  <c r="BC102" i="1"/>
  <c r="EA102" i="1" s="1"/>
  <c r="BC101" i="1"/>
  <c r="EA101" i="1" s="1"/>
  <c r="BC100" i="1"/>
  <c r="EA100" i="1" s="1"/>
  <c r="BC99" i="1"/>
  <c r="EA99" i="1" s="1"/>
  <c r="BC98" i="1"/>
  <c r="EA98" i="1" s="1"/>
  <c r="BC97" i="1"/>
  <c r="EA97" i="1" s="1"/>
  <c r="BC96" i="1"/>
  <c r="EA96" i="1" s="1"/>
  <c r="BC95" i="1"/>
  <c r="EA95" i="1" s="1"/>
  <c r="BC94" i="1"/>
  <c r="EA94" i="1" s="1"/>
  <c r="BC93" i="1"/>
  <c r="EA93" i="1" s="1"/>
  <c r="BC92" i="1"/>
  <c r="EA92" i="1" s="1"/>
  <c r="BC91" i="1"/>
  <c r="EA91" i="1" s="1"/>
  <c r="BC90" i="1"/>
  <c r="EA90" i="1" s="1"/>
  <c r="BC89" i="1"/>
  <c r="EA89" i="1" s="1"/>
  <c r="BC88" i="1"/>
  <c r="EA88" i="1" s="1"/>
  <c r="BC87" i="1"/>
  <c r="EA87" i="1" s="1"/>
  <c r="BC86" i="1"/>
  <c r="EA86" i="1" s="1"/>
  <c r="BC85" i="1"/>
  <c r="EA85" i="1" s="1"/>
  <c r="BC84" i="1"/>
  <c r="EA84" i="1" s="1"/>
  <c r="DW82" i="1"/>
  <c r="DW19" i="1" s="1"/>
  <c r="BC83" i="1"/>
  <c r="EA83" i="1" s="1"/>
  <c r="EB82" i="1"/>
  <c r="EB19" i="1" s="1"/>
  <c r="DZ82" i="1"/>
  <c r="DZ19" i="1" s="1"/>
  <c r="DY82" i="1"/>
  <c r="DY19" i="1" s="1"/>
  <c r="DX82" i="1"/>
  <c r="DX19" i="1" s="1"/>
  <c r="DO82" i="1"/>
  <c r="DO19" i="1" s="1"/>
  <c r="DG82" i="1"/>
  <c r="CY82" i="1"/>
  <c r="CY19" i="1" s="1"/>
  <c r="CQ82" i="1"/>
  <c r="CQ19" i="1" s="1"/>
  <c r="CI82" i="1"/>
  <c r="CI19" i="1" s="1"/>
  <c r="CA82" i="1"/>
  <c r="BS82" i="1"/>
  <c r="BS19" i="1" s="1"/>
  <c r="BK82" i="1"/>
  <c r="AU82" i="1"/>
  <c r="AU19" i="1" s="1"/>
  <c r="AJ82" i="1"/>
  <c r="BC78" i="1"/>
  <c r="EA78" i="1" s="1"/>
  <c r="BC77" i="1"/>
  <c r="EA77" i="1" s="1"/>
  <c r="BC76" i="1"/>
  <c r="EB75" i="1"/>
  <c r="EB73" i="1" s="1"/>
  <c r="EB16" i="1" s="1"/>
  <c r="DZ75" i="1"/>
  <c r="DZ73" i="1" s="1"/>
  <c r="DZ16" i="1" s="1"/>
  <c r="DY75" i="1"/>
  <c r="DY73" i="1" s="1"/>
  <c r="DY16" i="1" s="1"/>
  <c r="DX75" i="1"/>
  <c r="DX73" i="1" s="1"/>
  <c r="DX16" i="1" s="1"/>
  <c r="DW75" i="1"/>
  <c r="DW73" i="1" s="1"/>
  <c r="DW16" i="1" s="1"/>
  <c r="DO75" i="1"/>
  <c r="DO73" i="1" s="1"/>
  <c r="DO16" i="1" s="1"/>
  <c r="DG75" i="1"/>
  <c r="DG73" i="1" s="1"/>
  <c r="DG16" i="1" s="1"/>
  <c r="CY75" i="1"/>
  <c r="CY73" i="1" s="1"/>
  <c r="CY16" i="1" s="1"/>
  <c r="CQ75" i="1"/>
  <c r="CQ73" i="1" s="1"/>
  <c r="CQ16" i="1" s="1"/>
  <c r="CI75" i="1"/>
  <c r="CI73" i="1" s="1"/>
  <c r="CI16" i="1" s="1"/>
  <c r="CA75" i="1"/>
  <c r="CA73" i="1" s="1"/>
  <c r="CA16" i="1" s="1"/>
  <c r="BS75" i="1"/>
  <c r="BS73" i="1" s="1"/>
  <c r="BS16" i="1" s="1"/>
  <c r="BK75" i="1"/>
  <c r="BK73" i="1" s="1"/>
  <c r="AU73" i="1"/>
  <c r="AU16" i="1" s="1"/>
  <c r="AJ75" i="1"/>
  <c r="AJ73" i="1" s="1"/>
  <c r="AJ16" i="1" s="1"/>
  <c r="BC72" i="1"/>
  <c r="EA72" i="1" s="1"/>
  <c r="BC71" i="1"/>
  <c r="AJ70" i="1"/>
  <c r="DW67" i="1"/>
  <c r="BC68" i="1"/>
  <c r="EA68" i="1" s="1"/>
  <c r="EA67" i="1" s="1"/>
  <c r="EB67" i="1"/>
  <c r="DZ67" i="1"/>
  <c r="DZ66" i="1" s="1"/>
  <c r="DY67" i="1"/>
  <c r="DX67" i="1"/>
  <c r="DO67" i="1"/>
  <c r="DO66" i="1" s="1"/>
  <c r="DG67" i="1"/>
  <c r="CY67" i="1"/>
  <c r="CY66" i="1" s="1"/>
  <c r="CQ67" i="1"/>
  <c r="CQ66" i="1" s="1"/>
  <c r="CI67" i="1"/>
  <c r="CI66" i="1" s="1"/>
  <c r="CA67" i="1"/>
  <c r="BS67" i="1"/>
  <c r="BS66" i="1" s="1"/>
  <c r="BK67" i="1"/>
  <c r="BK66" i="1" s="1"/>
  <c r="AJ67" i="1"/>
  <c r="AJ66" i="1" s="1"/>
  <c r="BC63" i="1"/>
  <c r="EA63" i="1" s="1"/>
  <c r="BC61" i="1"/>
  <c r="EA61" i="1" s="1"/>
  <c r="BC60" i="1"/>
  <c r="EA60" i="1" s="1"/>
  <c r="EB59" i="1"/>
  <c r="EB58" i="1" s="1"/>
  <c r="DZ59" i="1"/>
  <c r="DZ58" i="1" s="1"/>
  <c r="DY59" i="1"/>
  <c r="DY58" i="1" s="1"/>
  <c r="DX59" i="1"/>
  <c r="DX58" i="1" s="1"/>
  <c r="DW59" i="1"/>
  <c r="DW58" i="1" s="1"/>
  <c r="DO59" i="1"/>
  <c r="DO58" i="1" s="1"/>
  <c r="DG59" i="1"/>
  <c r="DG58" i="1" s="1"/>
  <c r="CY59" i="1"/>
  <c r="CY58" i="1" s="1"/>
  <c r="CQ59" i="1"/>
  <c r="CQ58" i="1" s="1"/>
  <c r="CI59" i="1"/>
  <c r="CI58" i="1" s="1"/>
  <c r="CA59" i="1"/>
  <c r="CA58" i="1" s="1"/>
  <c r="BS59" i="1"/>
  <c r="BS58" i="1" s="1"/>
  <c r="BK59" i="1"/>
  <c r="BK58" i="1" s="1"/>
  <c r="AU59" i="1"/>
  <c r="AU58" i="1" s="1"/>
  <c r="AJ59" i="1"/>
  <c r="AJ58" i="1" s="1"/>
  <c r="BC57" i="1"/>
  <c r="BC56" i="1"/>
  <c r="EA56" i="1" s="1"/>
  <c r="BC55" i="1"/>
  <c r="EA55" i="1" s="1"/>
  <c r="BC54" i="1"/>
  <c r="EA54" i="1" s="1"/>
  <c r="BC53" i="1"/>
  <c r="EA53" i="1" s="1"/>
  <c r="BC52" i="1"/>
  <c r="EA52" i="1" s="1"/>
  <c r="DX41" i="1"/>
  <c r="BC51" i="1"/>
  <c r="EA51" i="1" s="1"/>
  <c r="BC49" i="1"/>
  <c r="EA49" i="1" s="1"/>
  <c r="BC48" i="1"/>
  <c r="EA48" i="1" s="1"/>
  <c r="BC47" i="1"/>
  <c r="EA47" i="1" s="1"/>
  <c r="CI46" i="1"/>
  <c r="BC45" i="1"/>
  <c r="EA45" i="1" s="1"/>
  <c r="BC44" i="1"/>
  <c r="EA44" i="1" s="1"/>
  <c r="EB41" i="1"/>
  <c r="DZ41" i="1"/>
  <c r="DY41" i="1"/>
  <c r="DW41" i="1"/>
  <c r="DO41" i="1"/>
  <c r="DG41" i="1"/>
  <c r="CY41" i="1"/>
  <c r="CQ41" i="1"/>
  <c r="CA41" i="1"/>
  <c r="BK41" i="1"/>
  <c r="AU41" i="1"/>
  <c r="AJ43" i="1"/>
  <c r="AJ41" i="1" s="1"/>
  <c r="BS41" i="1"/>
  <c r="BC39" i="1"/>
  <c r="EA39" i="1" s="1"/>
  <c r="AU39" i="1"/>
  <c r="BC38" i="1"/>
  <c r="EA38" i="1" s="1"/>
  <c r="AU38" i="1"/>
  <c r="EB37" i="1"/>
  <c r="DZ37" i="1"/>
  <c r="DY37" i="1"/>
  <c r="DX37" i="1"/>
  <c r="DW37" i="1"/>
  <c r="DO37" i="1"/>
  <c r="DG37" i="1"/>
  <c r="CY37" i="1"/>
  <c r="CQ37" i="1"/>
  <c r="CI37" i="1"/>
  <c r="CA37" i="1"/>
  <c r="BS37" i="1"/>
  <c r="BK37" i="1"/>
  <c r="AJ37" i="1"/>
  <c r="BC36" i="1"/>
  <c r="AU36" i="1"/>
  <c r="BC35" i="1"/>
  <c r="EA35" i="1" s="1"/>
  <c r="AU35" i="1"/>
  <c r="BC34" i="1"/>
  <c r="EA34" i="1" s="1"/>
  <c r="AU34" i="1"/>
  <c r="EB33" i="1"/>
  <c r="DZ33" i="1"/>
  <c r="DY33" i="1"/>
  <c r="DX33" i="1"/>
  <c r="DW33" i="1"/>
  <c r="DO33" i="1"/>
  <c r="DG33" i="1"/>
  <c r="CY33" i="1"/>
  <c r="CQ33" i="1"/>
  <c r="CI33" i="1"/>
  <c r="CA33" i="1"/>
  <c r="BS33" i="1"/>
  <c r="BK33" i="1"/>
  <c r="AJ33" i="1"/>
  <c r="BC32" i="1"/>
  <c r="EA32" i="1" s="1"/>
  <c r="AU32" i="1"/>
  <c r="BC31" i="1"/>
  <c r="EA31" i="1" s="1"/>
  <c r="AU31" i="1"/>
  <c r="BC30" i="1"/>
  <c r="EA30" i="1" s="1"/>
  <c r="AU30" i="1"/>
  <c r="EB29" i="1"/>
  <c r="DZ29" i="1"/>
  <c r="DY29" i="1"/>
  <c r="DY28" i="1" s="1"/>
  <c r="DX29" i="1"/>
  <c r="DX28" i="1" s="1"/>
  <c r="DW29" i="1"/>
  <c r="DO29" i="1"/>
  <c r="DG29" i="1"/>
  <c r="CY29" i="1"/>
  <c r="CY28" i="1" s="1"/>
  <c r="CQ29" i="1"/>
  <c r="CQ28" i="1" s="1"/>
  <c r="CI29" i="1"/>
  <c r="CA29" i="1"/>
  <c r="CA28" i="1" s="1"/>
  <c r="BS29" i="1"/>
  <c r="BS28" i="1" s="1"/>
  <c r="BK29" i="1"/>
  <c r="AJ29" i="1"/>
  <c r="DG28" i="1"/>
  <c r="BC27" i="1"/>
  <c r="EA27" i="1" s="1"/>
  <c r="AU27" i="1"/>
  <c r="BC26" i="1"/>
  <c r="AU26" i="1"/>
  <c r="DZ25" i="1"/>
  <c r="DY25" i="1"/>
  <c r="DX25" i="1"/>
  <c r="DW25" i="1"/>
  <c r="DO25" i="1"/>
  <c r="DG25" i="1"/>
  <c r="CY25" i="1"/>
  <c r="CQ25" i="1"/>
  <c r="CI25" i="1"/>
  <c r="CA25" i="1"/>
  <c r="BS25" i="1"/>
  <c r="BK25" i="1"/>
  <c r="AJ25" i="1"/>
  <c r="BC24" i="1"/>
  <c r="EA24" i="1" s="1"/>
  <c r="AU24" i="1"/>
  <c r="BC23" i="1"/>
  <c r="EA23" i="1" s="1"/>
  <c r="AU23" i="1"/>
  <c r="BC22" i="1"/>
  <c r="EA22" i="1" s="1"/>
  <c r="AU22" i="1"/>
  <c r="EB21" i="1"/>
  <c r="DZ21" i="1"/>
  <c r="DY21" i="1"/>
  <c r="DX21" i="1"/>
  <c r="DW21" i="1"/>
  <c r="DO21" i="1"/>
  <c r="DG21" i="1"/>
  <c r="CY21" i="1"/>
  <c r="CQ21" i="1"/>
  <c r="CI21" i="1"/>
  <c r="CA21" i="1"/>
  <c r="BS21" i="1"/>
  <c r="BK21" i="1"/>
  <c r="AJ21" i="1"/>
  <c r="DG19" i="1"/>
  <c r="CA19" i="1"/>
  <c r="BK19" i="1"/>
  <c r="AJ19" i="1"/>
  <c r="EB18" i="1"/>
  <c r="EA18" i="1"/>
  <c r="DZ18" i="1"/>
  <c r="DY18" i="1"/>
  <c r="DX18" i="1"/>
  <c r="DW18" i="1"/>
  <c r="DO18" i="1"/>
  <c r="DG18" i="1"/>
  <c r="CY18" i="1"/>
  <c r="CQ18" i="1"/>
  <c r="CI18" i="1"/>
  <c r="CA18" i="1"/>
  <c r="BS18" i="1"/>
  <c r="BK18" i="1"/>
  <c r="BC18" i="1"/>
  <c r="AU18" i="1"/>
  <c r="AJ18" i="1"/>
  <c r="EB17" i="1"/>
  <c r="EA17" i="1"/>
  <c r="DZ17" i="1"/>
  <c r="DY17" i="1"/>
  <c r="DX17" i="1"/>
  <c r="DW17" i="1"/>
  <c r="DO17" i="1"/>
  <c r="DG17" i="1"/>
  <c r="CY17" i="1"/>
  <c r="CQ17" i="1"/>
  <c r="CI17" i="1"/>
  <c r="CA17" i="1"/>
  <c r="BS17" i="1"/>
  <c r="BK17" i="1"/>
  <c r="BC17" i="1"/>
  <c r="AU17" i="1"/>
  <c r="AJ17" i="1"/>
  <c r="BK16" i="1"/>
  <c r="ES12" i="1"/>
  <c r="ER12" i="1"/>
  <c r="EL12" i="1"/>
  <c r="BC46" i="1" l="1"/>
  <c r="EA46" i="1" s="1"/>
  <c r="CI43" i="1"/>
  <c r="CI41" i="1" s="1"/>
  <c r="CI40" i="1" s="1"/>
  <c r="CI15" i="1" s="1"/>
  <c r="EA57" i="1"/>
  <c r="EA43" i="1" s="1"/>
  <c r="EA41" i="1" s="1"/>
  <c r="BC43" i="1"/>
  <c r="BC41" i="1" s="1"/>
  <c r="DO40" i="1"/>
  <c r="DO15" i="1" s="1"/>
  <c r="AU25" i="1"/>
  <c r="DX66" i="1"/>
  <c r="DX40" i="1" s="1"/>
  <c r="DX15" i="1" s="1"/>
  <c r="AU29" i="1"/>
  <c r="CQ40" i="1"/>
  <c r="CQ15" i="1" s="1"/>
  <c r="BC59" i="1"/>
  <c r="BC58" i="1" s="1"/>
  <c r="EA59" i="1"/>
  <c r="EA58" i="1" s="1"/>
  <c r="AU21" i="1"/>
  <c r="DG20" i="1"/>
  <c r="DG14" i="1" s="1"/>
  <c r="BS20" i="1"/>
  <c r="BS14" i="1" s="1"/>
  <c r="DX20" i="1"/>
  <c r="DX14" i="1" s="1"/>
  <c r="BK28" i="1"/>
  <c r="BK20" i="1" s="1"/>
  <c r="BK14" i="1" s="1"/>
  <c r="DW28" i="1"/>
  <c r="DW20" i="1" s="1"/>
  <c r="DW14" i="1" s="1"/>
  <c r="EA21" i="1"/>
  <c r="AU37" i="1"/>
  <c r="BK40" i="1"/>
  <c r="BK15" i="1" s="1"/>
  <c r="CA66" i="1"/>
  <c r="CA40" i="1" s="1"/>
  <c r="CA15" i="1" s="1"/>
  <c r="DG66" i="1"/>
  <c r="DG40" i="1" s="1"/>
  <c r="DG15" i="1" s="1"/>
  <c r="DY66" i="1"/>
  <c r="DY40" i="1" s="1"/>
  <c r="DY15" i="1" s="1"/>
  <c r="CY20" i="1"/>
  <c r="CY14" i="1" s="1"/>
  <c r="CI28" i="1"/>
  <c r="CI20" i="1" s="1"/>
  <c r="CI14" i="1" s="1"/>
  <c r="DO28" i="1"/>
  <c r="DO20" i="1" s="1"/>
  <c r="DO14" i="1" s="1"/>
  <c r="DZ28" i="1"/>
  <c r="DZ20" i="1" s="1"/>
  <c r="DZ14" i="1" s="1"/>
  <c r="BC67" i="1"/>
  <c r="EB66" i="1"/>
  <c r="EB40" i="1" s="1"/>
  <c r="EB15" i="1" s="1"/>
  <c r="AU66" i="1"/>
  <c r="AU40" i="1" s="1"/>
  <c r="AU15" i="1" s="1"/>
  <c r="DY20" i="1"/>
  <c r="DY14" i="1" s="1"/>
  <c r="BC29" i="1"/>
  <c r="BC37" i="1"/>
  <c r="CA20" i="1"/>
  <c r="CA14" i="1" s="1"/>
  <c r="BC21" i="1"/>
  <c r="EB28" i="1"/>
  <c r="EB20" i="1" s="1"/>
  <c r="EB14" i="1" s="1"/>
  <c r="AU33" i="1"/>
  <c r="EA82" i="1"/>
  <c r="EA19" i="1" s="1"/>
  <c r="DW66" i="1"/>
  <c r="DW40" i="1" s="1"/>
  <c r="DW15" i="1" s="1"/>
  <c r="DZ40" i="1"/>
  <c r="DZ15" i="1" s="1"/>
  <c r="AJ28" i="1"/>
  <c r="AJ20" i="1" s="1"/>
  <c r="AJ14" i="1" s="1"/>
  <c r="EA26" i="1"/>
  <c r="EA25" i="1" s="1"/>
  <c r="BC25" i="1"/>
  <c r="EA29" i="1"/>
  <c r="EA37" i="1"/>
  <c r="AJ40" i="1"/>
  <c r="AJ15" i="1" s="1"/>
  <c r="CY40" i="1"/>
  <c r="CY15" i="1" s="1"/>
  <c r="BC82" i="1"/>
  <c r="BC19" i="1" s="1"/>
  <c r="EA36" i="1"/>
  <c r="EA33" i="1" s="1"/>
  <c r="BC33" i="1"/>
  <c r="BS40" i="1"/>
  <c r="BS15" i="1" s="1"/>
  <c r="EA71" i="1"/>
  <c r="EA66" i="1" s="1"/>
  <c r="EA76" i="1"/>
  <c r="EA75" i="1" s="1"/>
  <c r="EA73" i="1" s="1"/>
  <c r="EA16" i="1" s="1"/>
  <c r="BC75" i="1"/>
  <c r="BC73" i="1" s="1"/>
  <c r="BC16" i="1" s="1"/>
  <c r="CQ20" i="1"/>
  <c r="CQ14" i="1" s="1"/>
  <c r="BC66" i="1" l="1"/>
  <c r="BC40" i="1" s="1"/>
  <c r="BC15" i="1" s="1"/>
  <c r="DO13" i="1"/>
  <c r="DO12" i="1" s="1"/>
  <c r="AU28" i="1"/>
  <c r="AU20" i="1" s="1"/>
  <c r="AU14" i="1" s="1"/>
  <c r="AU13" i="1" s="1"/>
  <c r="AU12" i="1" s="1"/>
  <c r="AJ13" i="1"/>
  <c r="AJ12" i="1" s="1"/>
  <c r="CI13" i="1"/>
  <c r="CI12" i="1" s="1"/>
  <c r="CQ13" i="1"/>
  <c r="CQ12" i="1" s="1"/>
  <c r="BK13" i="1"/>
  <c r="BK12" i="1" s="1"/>
  <c r="DG13" i="1"/>
  <c r="DG12" i="1" s="1"/>
  <c r="DY13" i="1"/>
  <c r="DY12" i="1" s="1"/>
  <c r="CA13" i="1"/>
  <c r="CA12" i="1" s="1"/>
  <c r="BS13" i="1"/>
  <c r="BS12" i="1" s="1"/>
  <c r="CY13" i="1"/>
  <c r="CY12" i="1" s="1"/>
  <c r="DW13" i="1"/>
  <c r="DW12" i="1" s="1"/>
  <c r="EB13" i="1"/>
  <c r="EB12" i="1" s="1"/>
  <c r="DX13" i="1"/>
  <c r="DX12" i="1" s="1"/>
  <c r="BC28" i="1"/>
  <c r="BC20" i="1" s="1"/>
  <c r="BC14" i="1" s="1"/>
  <c r="DZ13" i="1"/>
  <c r="DZ12" i="1" s="1"/>
  <c r="EA40" i="1"/>
  <c r="EA15" i="1" s="1"/>
  <c r="EA28" i="1"/>
  <c r="EA20" i="1" s="1"/>
  <c r="EA14" i="1" s="1"/>
  <c r="EA13" i="1" l="1"/>
  <c r="EA12" i="1" s="1"/>
  <c r="BC13" i="1"/>
  <c r="BC12" i="1" s="1"/>
</calcChain>
</file>

<file path=xl/sharedStrings.xml><?xml version="1.0" encoding="utf-8"?>
<sst xmlns="http://schemas.openxmlformats.org/spreadsheetml/2006/main" count="236" uniqueCount="224">
  <si>
    <t>Приложение № 7.1
к Приказу Минэнерго России
от 24.03.2010 № 114</t>
  </si>
  <si>
    <t xml:space="preserve">Отчет об исполнении инвестиционной программы АО "Витимэнерго", млн. рублей с НДС </t>
  </si>
  <si>
    <t>(подпись)</t>
  </si>
  <si>
    <t>года</t>
  </si>
  <si>
    <t>М.П.</t>
  </si>
  <si>
    <t>№ №</t>
  </si>
  <si>
    <t>Наименование объекта</t>
  </si>
  <si>
    <t>Остаток стоимости
на начало
года *</t>
  </si>
  <si>
    <t>Объем финансирования [отчетный год]</t>
  </si>
  <si>
    <t>Освоено (закрыто актами выполнен-
ных работ),
млн. рублей</t>
  </si>
  <si>
    <t>Введено (оформлено актами ввода
в эксплуатацию),
млн. рублей</t>
  </si>
  <si>
    <t>Осталось профинанси-
ровать по ре-
зультатам отчетного периода *</t>
  </si>
  <si>
    <t>Отклонение ***</t>
  </si>
  <si>
    <t>Причины отклонений</t>
  </si>
  <si>
    <t>всего</t>
  </si>
  <si>
    <t>I кв.</t>
  </si>
  <si>
    <t>II кв.</t>
  </si>
  <si>
    <t>III кв.</t>
  </si>
  <si>
    <t>IV кв.</t>
  </si>
  <si>
    <t>млн. рублей</t>
  </si>
  <si>
    <t>%</t>
  </si>
  <si>
    <t>в том числе за счет</t>
  </si>
  <si>
    <t>план **</t>
  </si>
  <si>
    <t>факт ***</t>
  </si>
  <si>
    <t>план</t>
  </si>
  <si>
    <t>факт</t>
  </si>
  <si>
    <t>за отчетный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</si>
  <si>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</si>
  <si>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</si>
  <si>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</t>
  </si>
  <si>
    <t>0</t>
  </si>
  <si>
    <t>ВСЕГО по инвестиционной программе, в том числе:</t>
  </si>
  <si>
    <t>01</t>
  </si>
  <si>
    <t>Технологическое присоединение, всего</t>
  </si>
  <si>
    <t>02</t>
  </si>
  <si>
    <t>Реконструкция, модернизация, техническое перевооружение, всего</t>
  </si>
  <si>
    <t>03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</si>
  <si>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</si>
  <si>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04</t>
  </si>
  <si>
    <t>Прочее новое строительство объектов электросетевого хозяйства, всего</t>
  </si>
  <si>
    <t>05</t>
  </si>
  <si>
    <t>Покупка земельных участков для целей реализации инвестиционных проектов, всего</t>
  </si>
  <si>
    <t>06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</si>
  <si>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</si>
  <si>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</si>
  <si>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</si>
  <si>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</si>
  <si>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</si>
  <si>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</si>
  <si>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</si>
  <si>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</si>
  <si>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</si>
  <si>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</si>
  <si>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</si>
  <si>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</si>
  <si>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</si>
  <si>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</si>
  <si>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</si>
  <si>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</si>
  <si>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</si>
  <si>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</si>
  <si>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</si>
  <si>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</si>
  <si>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</si>
  <si>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1.1.3.1.1.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</si>
  <si>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</si>
  <si>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</si>
  <si>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</si>
  <si>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</si>
  <si>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</si>
  <si>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</si>
  <si>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</si>
  <si>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</si>
  <si>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</si>
  <si>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</si>
  <si>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</si>
  <si>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</si>
  <si>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</si>
  <si>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</si>
  <si>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</si>
  <si>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</si>
  <si>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</si>
  <si>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</si>
  <si>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</si>
  <si>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</si>
  <si>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</si>
  <si>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</si>
  <si>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</si>
  <si>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</si>
  <si>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</si>
  <si>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8"/>
        <rFont val="Times New Roman"/>
        <family val="1"/>
        <charset val="204"/>
      </rPr>
      <t xml:space="preserve">Е_2001_ВЭ </t>
    </r>
    <r>
      <rPr>
        <sz val="8"/>
        <rFont val="Times New Roman"/>
        <family val="1"/>
        <charset val="204"/>
      </rPr>
      <t xml:space="preserve">                                                           ПС 110 кВ Артёмовская замена масляных выключателей МКП-110 кВ на элегазовые выключатели ВГТ-110 кВ и  элегазовые трансформаторы тока (2 шт.)</t>
    </r>
  </si>
  <si>
    <t>1.2.1.2.2</t>
  </si>
  <si>
    <r>
      <rPr>
        <b/>
        <sz val="8"/>
        <rFont val="Times New Roman"/>
        <family val="1"/>
        <charset val="204"/>
      </rPr>
      <t xml:space="preserve">Е_2002_ВЭ      </t>
    </r>
    <r>
      <rPr>
        <sz val="8"/>
        <rFont val="Times New Roman"/>
        <family val="1"/>
        <charset val="204"/>
      </rPr>
      <t xml:space="preserve">                                                      ПС 110 кВ Кропоткинская замена масляных выключателей ВМТ-110 кВ элегазовые выключатели ВГТ-110 кВ и  элегазовые трансформаторы тока (2 шт.)</t>
    </r>
  </si>
  <si>
    <t>1.2.1.2.3</t>
  </si>
  <si>
    <r>
      <rPr>
        <b/>
        <sz val="8"/>
        <rFont val="Times New Roman"/>
        <family val="1"/>
        <charset val="204"/>
      </rPr>
      <t xml:space="preserve">Е_2003_ВЭ      </t>
    </r>
    <r>
      <rPr>
        <sz val="8"/>
        <rFont val="Times New Roman"/>
        <family val="1"/>
        <charset val="204"/>
      </rPr>
      <t xml:space="preserve">                                       ПС 110 кВ Бодайбинская замена маслянного выключателя ВМТ-110 кВ на элегазовый выключатель ВГТ-110 кВ (1 шт.)</t>
    </r>
  </si>
  <si>
    <t>1.2.1.2.4</t>
  </si>
  <si>
    <r>
      <rPr>
        <b/>
        <sz val="8"/>
        <rFont val="Times New Roman"/>
        <family val="1"/>
        <charset val="204"/>
      </rPr>
      <t>Е_2004_ВЭ</t>
    </r>
    <r>
      <rPr>
        <sz val="8"/>
        <rFont val="Times New Roman"/>
        <family val="1"/>
        <charset val="204"/>
      </rPr>
      <t xml:space="preserve">                                                                 ПС 110 кВ Кропоткинская замена маслянных выключателей С-35 кВ на элегазовые выключатели ВГБЭ-35 кВ (1 шт.)</t>
    </r>
  </si>
  <si>
    <t>1.2.1.2.5</t>
  </si>
  <si>
    <r>
      <rPr>
        <b/>
        <sz val="8"/>
        <rFont val="Times New Roman"/>
        <family val="1"/>
        <charset val="204"/>
      </rPr>
      <t xml:space="preserve">Е_2005_ВЭ    </t>
    </r>
    <r>
      <rPr>
        <sz val="8"/>
        <rFont val="Times New Roman"/>
        <family val="1"/>
        <charset val="204"/>
      </rPr>
      <t xml:space="preserve">                                                     ПС 110 кВ Артемовская замена масляных выключателей С-35 кВ на элегазовые выключатели ВГБЭ-35 кВ (2 шт.)</t>
    </r>
  </si>
  <si>
    <t>1.2.1.2.6</t>
  </si>
  <si>
    <t>1.2.1.2.7</t>
  </si>
  <si>
    <r>
      <rPr>
        <b/>
        <sz val="8"/>
        <rFont val="Times New Roman"/>
        <family val="1"/>
        <charset val="204"/>
      </rPr>
      <t xml:space="preserve">Е_2008_ВЭ      </t>
    </r>
    <r>
      <rPr>
        <sz val="8"/>
        <rFont val="Times New Roman"/>
        <family val="1"/>
        <charset val="204"/>
      </rPr>
      <t xml:space="preserve">                                  Замена разрядников на ОПН на ПС 110/35/6кВ (34 ПС)</t>
    </r>
  </si>
  <si>
    <t>1.2.1.2.8</t>
  </si>
  <si>
    <r>
      <rPr>
        <b/>
        <sz val="8"/>
        <rFont val="Times New Roman"/>
        <family val="1"/>
        <charset val="204"/>
      </rPr>
      <t xml:space="preserve">Е_2009_ВЭ    </t>
    </r>
    <r>
      <rPr>
        <sz val="8"/>
        <rFont val="Times New Roman"/>
        <family val="1"/>
        <charset val="204"/>
      </rPr>
      <t xml:space="preserve">                                          Замена изоляции на разъединителях 110, 35 кВ с заменой приводов на ПС Бодайбинского энергорайона (110 - 64 шт., 35 - 150 шт.)</t>
    </r>
  </si>
  <si>
    <t>1.2.1.2.9</t>
  </si>
  <si>
    <r>
      <rPr>
        <b/>
        <sz val="8"/>
        <rFont val="Times New Roman"/>
        <family val="1"/>
        <charset val="204"/>
      </rPr>
      <t xml:space="preserve">Е_2010_ВЭ      </t>
    </r>
    <r>
      <rPr>
        <sz val="8"/>
        <rFont val="Times New Roman"/>
        <family val="1"/>
        <charset val="204"/>
      </rPr>
      <t xml:space="preserve">                                    Замена измерительных трансформаров тока 35 кВ на трансформаторы тока с классом точности 0,5 (29 шт.)</t>
    </r>
  </si>
  <si>
    <t>1.2.1.2.10</t>
  </si>
  <si>
    <t>1.2.1.2.11</t>
  </si>
  <si>
    <t>1.2.1.2.12</t>
  </si>
  <si>
    <t>1.2.1.2.13</t>
  </si>
  <si>
    <r>
      <rPr>
        <b/>
        <sz val="8"/>
        <rFont val="Times New Roman"/>
        <family val="1"/>
        <charset val="204"/>
      </rPr>
      <t xml:space="preserve">Н_2025_ВЭ      </t>
    </r>
    <r>
      <rPr>
        <sz val="8"/>
        <rFont val="Times New Roman"/>
        <family val="1"/>
        <charset val="204"/>
      </rPr>
      <t xml:space="preserve">                                                         Замена вводных панелей на ТП</t>
    </r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</si>
  <si>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</si>
  <si>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</si>
  <si>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</si>
  <si>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</si>
  <si>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</si>
  <si>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</si>
  <si>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</si>
  <si>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</si>
  <si>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r>
      <rPr>
        <b/>
        <sz val="8"/>
        <rFont val="Times New Roman"/>
        <family val="1"/>
        <charset val="204"/>
      </rPr>
      <t xml:space="preserve">Е_2017_ВЭ     </t>
    </r>
    <r>
      <rPr>
        <sz val="8"/>
        <rFont val="Times New Roman"/>
        <family val="1"/>
        <charset val="204"/>
      </rPr>
      <t xml:space="preserve">                           Реконструкция ВЛ-110 кВ, ВЛ-35 кВ Бодайбинского района с увеличением пропускной способности электрических сетей</t>
    </r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</si>
  <si>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</si>
  <si>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</si>
  <si>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</si>
  <si>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</si>
  <si>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</si>
  <si>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</si>
  <si>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</si>
  <si>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</si>
  <si>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1.2.4.1.1.</t>
  </si>
  <si>
    <r>
      <rPr>
        <b/>
        <sz val="8"/>
        <rFont val="Times New Roman"/>
        <family val="1"/>
        <charset val="204"/>
      </rPr>
      <t xml:space="preserve">Е_2018_ВЭ  </t>
    </r>
    <r>
      <rPr>
        <sz val="8"/>
        <rFont val="Times New Roman"/>
        <family val="1"/>
        <charset val="204"/>
      </rPr>
      <t xml:space="preserve">                                           Реконструкция устройств РЗА и ПА на ПС  110/35/6 - (7 шт.), ПС 35/6 - (17 шт.) с установкой м/п терминалов</t>
    </r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</si>
  <si>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</si>
  <si>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</si>
  <si>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</si>
  <si>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r>
      <rPr>
        <b/>
        <sz val="8"/>
        <rFont val="Times New Roman"/>
        <family val="1"/>
        <charset val="204"/>
      </rPr>
      <t xml:space="preserve">Н_2029_ВЭ   </t>
    </r>
    <r>
      <rPr>
        <sz val="8"/>
        <rFont val="Times New Roman"/>
        <family val="1"/>
        <charset val="204"/>
      </rPr>
      <t xml:space="preserve">                                         Покупка аккумуляторных батарей для электропитания оборудования СДТУ</t>
    </r>
  </si>
  <si>
    <t>1.2.4.2.2</t>
  </si>
  <si>
    <r>
      <rPr>
        <b/>
        <sz val="8"/>
        <rFont val="Times New Roman"/>
        <family val="1"/>
        <charset val="204"/>
      </rPr>
      <t xml:space="preserve">Н_2031_ВЭ   </t>
    </r>
    <r>
      <rPr>
        <sz val="8"/>
        <rFont val="Times New Roman"/>
        <family val="1"/>
        <charset val="204"/>
      </rPr>
      <t xml:space="preserve">                                    Модернизация автоматических систем пожарно-охранной сигнализации здания "диспетчерский пункт связи"</t>
    </r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</si>
  <si>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</si>
  <si>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</si>
  <si>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</si>
  <si>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</si>
  <si>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</si>
  <si>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</si>
  <si>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</si>
  <si>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r>
      <rPr>
        <b/>
        <sz val="8"/>
        <rFont val="Times New Roman"/>
        <family val="1"/>
        <charset val="204"/>
      </rPr>
      <t xml:space="preserve">Е_3001_ВЭ     </t>
    </r>
    <r>
      <rPr>
        <sz val="8"/>
        <rFont val="Times New Roman"/>
        <family val="1"/>
        <charset val="204"/>
      </rPr>
      <t xml:space="preserve">                            Установка БСК на ПС Бодайбинского энергорайона</t>
    </r>
  </si>
  <si>
    <t>1.3.2.2.</t>
  </si>
  <si>
    <r>
      <rPr>
        <b/>
        <sz val="8"/>
        <rFont val="Times New Roman"/>
        <family val="1"/>
        <charset val="204"/>
      </rPr>
      <t xml:space="preserve">Е_3002_ВЭ </t>
    </r>
    <r>
      <rPr>
        <sz val="8"/>
        <rFont val="Times New Roman"/>
        <family val="1"/>
        <charset val="204"/>
      </rPr>
      <t xml:space="preserve">                                     Реконструкция  ПС 220 кВ Мамакан с реализацией "полной" схемы с двумя рабочими СШ-110 кВ и 220 кВ и установкой второго АТ </t>
    </r>
  </si>
  <si>
    <t>1.3.2.3</t>
  </si>
  <si>
    <r>
      <rPr>
        <b/>
        <sz val="8"/>
        <rFont val="Times New Roman"/>
        <family val="1"/>
        <charset val="204"/>
      </rPr>
      <t xml:space="preserve">Е_3003_ВЭ  </t>
    </r>
    <r>
      <rPr>
        <sz val="8"/>
        <rFont val="Times New Roman"/>
        <family val="1"/>
        <charset val="204"/>
      </rPr>
      <t xml:space="preserve">                                 Перевод  ВЛ-110 кВ Таксимо-Мамакан на напряжение 220 кВ со строительством ПС 220 кВ Дяля, Чаянгро</t>
    </r>
  </si>
  <si>
    <t>1.4.</t>
  </si>
  <si>
    <t>Прочее новое строительство объектов электросетевого хозяйства,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</si>
  <si>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</si>
  <si>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</si>
  <si>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1.6.</t>
  </si>
  <si>
    <t>Прочие инвестиционные проекты, всего, в том числе:</t>
  </si>
  <si>
    <t>1.6.1</t>
  </si>
  <si>
    <r>
      <rPr>
        <b/>
        <sz val="8"/>
        <rFont val="Times New Roman"/>
        <family val="1"/>
        <charset val="204"/>
      </rPr>
      <t xml:space="preserve">Е_6001_ВЭ </t>
    </r>
    <r>
      <rPr>
        <sz val="8"/>
        <rFont val="Times New Roman"/>
        <family val="1"/>
        <charset val="204"/>
      </rPr>
      <t xml:space="preserve">                                        Внедрение автоматизированной информационно-измерительной системы контроля и учета электроэнергии АИИСКУЭ в городских и поселковых сетях (3601 точка учёта)</t>
    </r>
  </si>
  <si>
    <t>1.6.2</t>
  </si>
  <si>
    <r>
      <rPr>
        <b/>
        <sz val="8"/>
        <rFont val="Times New Roman"/>
        <family val="1"/>
        <charset val="204"/>
      </rPr>
      <t xml:space="preserve">Н_6040_ВЭ    </t>
    </r>
    <r>
      <rPr>
        <sz val="8"/>
        <rFont val="Times New Roman"/>
        <family val="1"/>
        <charset val="204"/>
      </rPr>
      <t xml:space="preserve">                                               Покупка автомобиля УАЗ пикап</t>
    </r>
  </si>
  <si>
    <t>1.6.3</t>
  </si>
  <si>
    <r>
      <rPr>
        <b/>
        <sz val="8"/>
        <rFont val="Times New Roman"/>
        <family val="1"/>
        <charset val="204"/>
      </rPr>
      <t xml:space="preserve">Н_6041_ВЭ    </t>
    </r>
    <r>
      <rPr>
        <sz val="8"/>
        <rFont val="Times New Roman"/>
        <family val="1"/>
        <charset val="204"/>
      </rPr>
      <t xml:space="preserve">                                     Покупка БСМТС</t>
    </r>
  </si>
  <si>
    <t>1.6.4</t>
  </si>
  <si>
    <r>
      <rPr>
        <b/>
        <sz val="8"/>
        <rFont val="Times New Roman"/>
        <family val="1"/>
        <charset val="204"/>
      </rPr>
      <t xml:space="preserve">Н_6042_ВЭ  </t>
    </r>
    <r>
      <rPr>
        <sz val="8"/>
        <rFont val="Times New Roman"/>
        <family val="1"/>
        <charset val="204"/>
      </rPr>
      <t xml:space="preserve">                                                  Покупка бульдозера</t>
    </r>
  </si>
  <si>
    <t>1.6.5</t>
  </si>
  <si>
    <r>
      <rPr>
        <b/>
        <sz val="8"/>
        <rFont val="Times New Roman"/>
        <family val="1"/>
        <charset val="204"/>
      </rPr>
      <t xml:space="preserve">Н_6043_ВЭ  </t>
    </r>
    <r>
      <rPr>
        <sz val="8"/>
        <rFont val="Times New Roman"/>
        <family val="1"/>
        <charset val="204"/>
      </rPr>
      <t xml:space="preserve">                                    Покупка автомобиля грузопассажирского</t>
    </r>
  </si>
  <si>
    <t>1.6.6</t>
  </si>
  <si>
    <r>
      <rPr>
        <b/>
        <sz val="8"/>
        <rFont val="Times New Roman"/>
        <family val="1"/>
        <charset val="204"/>
      </rPr>
      <t xml:space="preserve">Н_6044_ВЭ       </t>
    </r>
    <r>
      <rPr>
        <sz val="8"/>
        <rFont val="Times New Roman"/>
        <family val="1"/>
        <charset val="204"/>
      </rPr>
      <t xml:space="preserve">                             Покупка катера</t>
    </r>
  </si>
  <si>
    <t>1.6.7</t>
  </si>
  <si>
    <r>
      <rPr>
        <b/>
        <sz val="8"/>
        <rFont val="Times New Roman"/>
        <family val="1"/>
        <charset val="204"/>
      </rPr>
      <t xml:space="preserve">Н_6045_ВЭ  </t>
    </r>
    <r>
      <rPr>
        <sz val="8"/>
        <rFont val="Times New Roman"/>
        <family val="1"/>
        <charset val="204"/>
      </rPr>
      <t xml:space="preserve">                                         Покупка автомобиля с КМУ</t>
    </r>
  </si>
  <si>
    <t>1.6.8</t>
  </si>
  <si>
    <r>
      <rPr>
        <b/>
        <sz val="8"/>
        <rFont val="Times New Roman"/>
        <family val="1"/>
        <charset val="204"/>
      </rPr>
      <t xml:space="preserve">Н_6046_ВЭ  </t>
    </r>
    <r>
      <rPr>
        <sz val="8"/>
        <rFont val="Times New Roman"/>
        <family val="1"/>
        <charset val="204"/>
      </rPr>
      <t xml:space="preserve">                                          Покупка ямобура</t>
    </r>
  </si>
  <si>
    <t>1.6.9</t>
  </si>
  <si>
    <r>
      <rPr>
        <b/>
        <sz val="8"/>
        <rFont val="Times New Roman"/>
        <family val="1"/>
        <charset val="204"/>
      </rPr>
      <t xml:space="preserve">Н_6053_ВЭ      </t>
    </r>
    <r>
      <rPr>
        <sz val="8"/>
        <rFont val="Times New Roman"/>
        <family val="1"/>
        <charset val="204"/>
      </rPr>
      <t xml:space="preserve">                                  Покупка прибора ПКВ/М7</t>
    </r>
  </si>
  <si>
    <t>1.6.10</t>
  </si>
  <si>
    <r>
      <rPr>
        <b/>
        <sz val="8"/>
        <rFont val="Times New Roman"/>
        <family val="1"/>
        <charset val="204"/>
      </rPr>
      <t xml:space="preserve">Н_6054_ВЭ    </t>
    </r>
    <r>
      <rPr>
        <sz val="8"/>
        <rFont val="Times New Roman"/>
        <family val="1"/>
        <charset val="204"/>
      </rPr>
      <t xml:space="preserve">                                          Покупка прибора АИСТ 50/70 СИЗ</t>
    </r>
  </si>
  <si>
    <t>1.6.11</t>
  </si>
  <si>
    <r>
      <rPr>
        <b/>
        <sz val="8"/>
        <rFont val="Times New Roman"/>
        <family val="1"/>
        <charset val="204"/>
      </rPr>
      <t xml:space="preserve">Н_6055_ВЭ </t>
    </r>
    <r>
      <rPr>
        <sz val="8"/>
        <rFont val="Times New Roman"/>
        <family val="1"/>
        <charset val="204"/>
      </rPr>
      <t xml:space="preserve">                                                   Покупка прибора АИМ - 90А</t>
    </r>
  </si>
  <si>
    <t>1.6.12</t>
  </si>
  <si>
    <r>
      <rPr>
        <b/>
        <sz val="8"/>
        <rFont val="Times New Roman"/>
        <family val="1"/>
        <charset val="204"/>
      </rPr>
      <t xml:space="preserve">Н_6056_ВЭ   </t>
    </r>
    <r>
      <rPr>
        <sz val="8"/>
        <rFont val="Times New Roman"/>
        <family val="1"/>
        <charset val="204"/>
      </rPr>
      <t xml:space="preserve">                                              Покупка трансформаторного омметра ВИТОК</t>
    </r>
  </si>
  <si>
    <t>1.6.13</t>
  </si>
  <si>
    <r>
      <rPr>
        <b/>
        <sz val="8"/>
        <rFont val="Times New Roman"/>
        <family val="1"/>
        <charset val="204"/>
      </rPr>
      <t xml:space="preserve">Н_6057_ВЭ      </t>
    </r>
    <r>
      <rPr>
        <sz val="8"/>
        <rFont val="Times New Roman"/>
        <family val="1"/>
        <charset val="204"/>
      </rPr>
      <t xml:space="preserve">                                  Покупка вольтамперфазометра Ретометр-2М</t>
    </r>
  </si>
  <si>
    <t>1.6.14</t>
  </si>
  <si>
    <r>
      <rPr>
        <b/>
        <sz val="8"/>
        <rFont val="Times New Roman"/>
        <family val="1"/>
        <charset val="204"/>
      </rPr>
      <t xml:space="preserve">Н_6058_ВЭ  </t>
    </r>
    <r>
      <rPr>
        <sz val="8"/>
        <rFont val="Times New Roman"/>
        <family val="1"/>
        <charset val="204"/>
      </rPr>
      <t xml:space="preserve">                                                   Покупка цифрового мегаомметра Е6-32</t>
    </r>
  </si>
  <si>
    <t>1.6.15</t>
  </si>
  <si>
    <r>
      <rPr>
        <b/>
        <sz val="8"/>
        <rFont val="Times New Roman"/>
        <family val="1"/>
        <charset val="204"/>
      </rPr>
      <t xml:space="preserve">Н_6059_ВЭ  </t>
    </r>
    <r>
      <rPr>
        <sz val="8"/>
        <rFont val="Times New Roman"/>
        <family val="1"/>
        <charset val="204"/>
      </rPr>
      <t xml:space="preserve">                                                 Покупка измерителя сопротивления заземления ИС-10</t>
    </r>
  </si>
  <si>
    <t>1.6.16</t>
  </si>
  <si>
    <r>
      <t xml:space="preserve">Е_6004_ВЭ                                      </t>
    </r>
    <r>
      <rPr>
        <sz val="8"/>
        <rFont val="Times New Roman"/>
        <family val="1"/>
        <charset val="204"/>
      </rPr>
      <t>Покупка лицензии на программное обеспечение для рабочих мест пользователей, включающее в себя лицензии MS Windows Enterprise, MS Office, лицензии на подключение к почтовым серверам, к windows-серверам</t>
    </r>
  </si>
  <si>
    <t>1.6.17</t>
  </si>
  <si>
    <r>
      <rPr>
        <b/>
        <sz val="8"/>
        <rFont val="Times New Roman"/>
        <family val="1"/>
        <charset val="204"/>
      </rPr>
      <t xml:space="preserve">Е_6005_ВЭ </t>
    </r>
    <r>
      <rPr>
        <sz val="8"/>
        <rFont val="Times New Roman"/>
        <family val="1"/>
        <charset val="204"/>
      </rPr>
      <t xml:space="preserve">                                     Покупка компьютерной техники для оснащения рабочих мест сотрудников АО "Витимэнерго"</t>
    </r>
  </si>
  <si>
    <t>1.6.18</t>
  </si>
  <si>
    <r>
      <rPr>
        <b/>
        <sz val="8"/>
        <rFont val="Times New Roman"/>
        <family val="1"/>
        <charset val="204"/>
      </rPr>
      <t xml:space="preserve">Е_6006_ВЭ </t>
    </r>
    <r>
      <rPr>
        <sz val="8"/>
        <rFont val="Times New Roman"/>
        <family val="1"/>
        <charset val="204"/>
      </rPr>
      <t xml:space="preserve">                                            Покупка вагон-дома контейнерного типа (на 8 мест) (3 шт.)</t>
    </r>
  </si>
  <si>
    <t>1.6.19</t>
  </si>
  <si>
    <r>
      <rPr>
        <b/>
        <sz val="8"/>
        <rFont val="Times New Roman"/>
        <family val="1"/>
        <charset val="204"/>
      </rPr>
      <t xml:space="preserve">F_6010-ВЭ   </t>
    </r>
    <r>
      <rPr>
        <sz val="8"/>
        <rFont val="Times New Roman"/>
        <family val="1"/>
        <charset val="204"/>
      </rPr>
      <t xml:space="preserve">                                           Покупка электроотопительных котлов Warmos-48, ЭПО-96 с блоком управления</t>
    </r>
  </si>
  <si>
    <t>1.6.20</t>
  </si>
  <si>
    <t>1.6.21</t>
  </si>
  <si>
    <r>
      <rPr>
        <b/>
        <sz val="8"/>
        <rFont val="Times New Roman"/>
        <family val="1"/>
        <charset val="204"/>
      </rPr>
      <t xml:space="preserve">Н_6020_ВЭ   </t>
    </r>
    <r>
      <rPr>
        <sz val="8"/>
        <rFont val="Times New Roman"/>
        <family val="1"/>
        <charset val="204"/>
      </rPr>
      <t xml:space="preserve">                                  Покупка металлических шкафов для сушки и хранения специальной одежды и обуви</t>
    </r>
  </si>
  <si>
    <t>1.6.22</t>
  </si>
  <si>
    <t>1.6.23</t>
  </si>
  <si>
    <r>
      <rPr>
        <b/>
        <sz val="8"/>
        <rFont val="Times New Roman"/>
        <family val="1"/>
        <charset val="204"/>
      </rPr>
      <t>Н_6022_ВЭ</t>
    </r>
    <r>
      <rPr>
        <sz val="8"/>
        <rFont val="Times New Roman"/>
        <family val="1"/>
        <charset val="204"/>
      </rPr>
      <t xml:space="preserve">                                      Покупка АЗС контейнерного типа (2 шт.) РЭС-2 и РЭС-5</t>
    </r>
  </si>
  <si>
    <t>*</t>
  </si>
  <si>
    <t>В ценах отчетного года.</t>
  </si>
  <si>
    <t>**</t>
  </si>
  <si>
    <t>План согласно утвержденной инвестиционной программе.</t>
  </si>
  <si>
    <t>***</t>
  </si>
  <si>
    <t>Накопленным итогом за год.</t>
  </si>
  <si>
    <t>Примечание: для сетевых объектов с разделением объектов на ПС, ВЛ и КЛ.</t>
  </si>
  <si>
    <t>за 4 квартал 2017 года</t>
  </si>
  <si>
    <r>
      <rPr>
        <b/>
        <sz val="8"/>
        <rFont val="Times New Roman"/>
        <family val="1"/>
        <charset val="204"/>
      </rPr>
      <t xml:space="preserve">Е_2015_ВЭ </t>
    </r>
    <r>
      <rPr>
        <sz val="8"/>
        <rFont val="Times New Roman"/>
        <family val="1"/>
        <charset val="204"/>
      </rPr>
      <t xml:space="preserve">                                 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</t>
    </r>
  </si>
  <si>
    <r>
      <rPr>
        <b/>
        <sz val="8"/>
        <rFont val="Times New Roman"/>
        <family val="1"/>
        <charset val="204"/>
      </rPr>
      <t xml:space="preserve">Е_2016_ВЭ   </t>
    </r>
    <r>
      <rPr>
        <sz val="8"/>
        <rFont val="Times New Roman"/>
        <family val="1"/>
        <charset val="204"/>
      </rPr>
      <t xml:space="preserve">                                 Реконструкция и развитие поселковых электрических сетей с увеличением пропускной способности электрических сетей и заменой недогруженных и перегруженных трансформаторов</t>
    </r>
  </si>
  <si>
    <r>
      <rPr>
        <b/>
        <sz val="8"/>
        <rFont val="Times New Roman"/>
        <family val="1"/>
        <charset val="204"/>
      </rPr>
      <t xml:space="preserve">Е_2019_ВЭ  </t>
    </r>
    <r>
      <rPr>
        <sz val="8"/>
        <rFont val="Times New Roman"/>
        <family val="1"/>
        <charset val="204"/>
      </rPr>
      <t xml:space="preserve">                                           Организация ФОЛ (фиксация отключения линии) на ПС 220 кВ Мамакан для системы САОН (спецавтоматики отключения нагрузки)</t>
    </r>
  </si>
  <si>
    <r>
      <rPr>
        <b/>
        <sz val="8"/>
        <rFont val="Times New Roman"/>
        <family val="1"/>
        <charset val="204"/>
      </rPr>
      <t xml:space="preserve">Е_3005_ВЭ  </t>
    </r>
    <r>
      <rPr>
        <sz val="8"/>
        <rFont val="Times New Roman"/>
        <family val="1"/>
        <charset val="204"/>
      </rPr>
      <t xml:space="preserve">                                 Реконструкция ПС 220 кВ Мамакан с расширением 1 СШ 220 кВ и 2 СШ 220 кВ на две ячейки для подключения ВЛ 220 кВ Сухой Лог - Мамакан № 1 и № 2</t>
    </r>
  </si>
  <si>
    <t>1.3.2.4</t>
  </si>
  <si>
    <r>
      <rPr>
        <b/>
        <sz val="8"/>
        <rFont val="Times New Roman"/>
        <family val="1"/>
        <charset val="204"/>
      </rPr>
      <t xml:space="preserve">Е_6007_ВЭ </t>
    </r>
    <r>
      <rPr>
        <sz val="8"/>
        <rFont val="Times New Roman"/>
        <family val="1"/>
        <charset val="204"/>
      </rPr>
      <t xml:space="preserve">                                           Приобретение сварочного генератора Eisemann S 6400 (2  шт.)</t>
    </r>
  </si>
  <si>
    <r>
      <t xml:space="preserve">Е_2006_ВЭ                                                  </t>
    </r>
    <r>
      <rPr>
        <sz val="8"/>
        <rFont val="Times New Roman"/>
        <family val="1"/>
        <charset val="204"/>
      </rPr>
      <t xml:space="preserve"> ПС 110 кВ Артёмовская замена маслянных выключателей ВМГ-133, ВММ-10 кВ на ВБП-10 кВ (14 шт.) и трансформаторов тока</t>
    </r>
  </si>
  <si>
    <r>
      <rPr>
        <b/>
        <sz val="8"/>
        <rFont val="Times New Roman"/>
        <family val="1"/>
        <charset val="204"/>
      </rPr>
      <t xml:space="preserve">Е_2007_ВЭ      </t>
    </r>
    <r>
      <rPr>
        <sz val="8"/>
        <rFont val="Times New Roman"/>
        <family val="1"/>
        <charset val="204"/>
      </rPr>
      <t xml:space="preserve">                                                        ПС 35 кВ Андреевская установка КРУН-6 кВ с выключателями ВБП-10 кВ</t>
    </r>
  </si>
  <si>
    <r>
      <rPr>
        <b/>
        <sz val="8"/>
        <rFont val="Times New Roman"/>
        <family val="1"/>
        <charset val="204"/>
      </rPr>
      <t xml:space="preserve">Е_2011_ВЭ       </t>
    </r>
    <r>
      <rPr>
        <sz val="8"/>
        <rFont val="Times New Roman"/>
        <family val="1"/>
        <charset val="204"/>
      </rPr>
      <t xml:space="preserve">                                     Приобретение  камер сборных одностороннего обслуживания КСО-366м для замены в ТП</t>
    </r>
  </si>
  <si>
    <r>
      <rPr>
        <b/>
        <sz val="8"/>
        <rFont val="Times New Roman"/>
        <family val="1"/>
        <charset val="204"/>
      </rPr>
      <t xml:space="preserve">Е_2012_ВЭ    </t>
    </r>
    <r>
      <rPr>
        <sz val="8"/>
        <rFont val="Times New Roman"/>
        <family val="1"/>
        <charset val="204"/>
      </rPr>
      <t xml:space="preserve">                                        Приобретение комплектных трансформаторных подстанции КТПН-400-6/0,4 кВ для замены изношенных (15 шт.)</t>
    </r>
  </si>
  <si>
    <r>
      <rPr>
        <b/>
        <sz val="8"/>
        <rFont val="Times New Roman"/>
        <family val="1"/>
        <charset val="204"/>
      </rPr>
      <t xml:space="preserve">Е_2013_ВЭ     </t>
    </r>
    <r>
      <rPr>
        <sz val="8"/>
        <rFont val="Times New Roman"/>
        <family val="1"/>
        <charset val="204"/>
      </rPr>
      <t xml:space="preserve">                                 Приобретение комплектных трансформаторных подстанций КТПН-630-6/0,4 кВ для замены изношенных (15 шт.)</t>
    </r>
  </si>
  <si>
    <r>
      <rPr>
        <b/>
        <sz val="8"/>
        <rFont val="Times New Roman"/>
        <family val="1"/>
        <charset val="204"/>
      </rPr>
      <t xml:space="preserve">Е_2014_ВЭ </t>
    </r>
    <r>
      <rPr>
        <sz val="8"/>
        <rFont val="Times New Roman"/>
        <family val="1"/>
        <charset val="204"/>
      </rPr>
      <t xml:space="preserve">                                                                                       Приобретение стоек железобетонных вибрированных для реконструкции ВЛ-6 кВ № 11, 7                                                                 </t>
    </r>
  </si>
  <si>
    <t>1.2.1.2.14</t>
  </si>
  <si>
    <t>1.2.4.1.2.</t>
  </si>
  <si>
    <r>
      <rPr>
        <b/>
        <sz val="8"/>
        <rFont val="Times New Roman"/>
        <family val="1"/>
        <charset val="204"/>
      </rPr>
      <t>Н_6061_ВЭ</t>
    </r>
    <r>
      <rPr>
        <sz val="8"/>
        <rFont val="Times New Roman"/>
        <family val="1"/>
        <charset val="204"/>
      </rPr>
      <t xml:space="preserve">                              Приобретение вывески и логотипов</t>
    </r>
  </si>
  <si>
    <t>Утверждаю
Директор АО "Витимэнерго"</t>
  </si>
  <si>
    <t>__________________А. Р. Машковский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</si>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</sst>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0"/>
  </numFmts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Cyr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 applyAlignment="1"/>
    <xf numFmtId="0" fontId="1" fillId="0" borderId="0" xfId="0" applyFont="1" applyBorder="1" applyAlignment="1">
      <alignment vertical="top"/>
    </xf>
    <xf numFmtId="0" fontId="4" fillId="0" borderId="0" xfId="0" applyFont="1" applyAlignment="1"/>
    <xf numFmtId="49" fontId="4" fillId="0" borderId="1" xfId="0" applyNumberFormat="1" applyFont="1" applyBorder="1" applyAlignment="1"/>
    <xf numFmtId="0" fontId="0" fillId="0" borderId="0" xfId="0" applyAlignment="1"/>
    <xf numFmtId="0" fontId="4" fillId="0" borderId="0" xfId="0" applyFont="1" applyAlignment="1">
      <alignment horizontal="right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/>
    <xf numFmtId="4" fontId="6" fillId="0" borderId="2" xfId="0" applyNumberFormat="1" applyFont="1" applyBorder="1" applyAlignment="1"/>
    <xf numFmtId="0" fontId="6" fillId="0" borderId="2" xfId="0" applyFont="1" applyBorder="1" applyAlignment="1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0" borderId="2" xfId="0" applyNumberFormat="1" applyFont="1" applyFill="1" applyBorder="1" applyAlignment="1"/>
    <xf numFmtId="0" fontId="1" fillId="0" borderId="2" xfId="0" applyFont="1" applyBorder="1" applyAlignment="1"/>
    <xf numFmtId="0" fontId="1" fillId="0" borderId="2" xfId="0" applyFont="1" applyFill="1" applyBorder="1" applyAlignment="1"/>
    <xf numFmtId="0" fontId="6" fillId="0" borderId="2" xfId="0" applyFont="1" applyFill="1" applyBorder="1" applyAlignment="1"/>
    <xf numFmtId="164" fontId="1" fillId="0" borderId="2" xfId="0" applyNumberFormat="1" applyFont="1" applyFill="1" applyBorder="1" applyAlignment="1"/>
    <xf numFmtId="165" fontId="1" fillId="0" borderId="2" xfId="0" applyNumberFormat="1" applyFont="1" applyFill="1" applyBorder="1" applyAlignment="1"/>
    <xf numFmtId="0" fontId="7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4" fillId="0" borderId="0" xfId="0" applyFont="1" applyAlignment="1">
      <alignment wrapText="1"/>
    </xf>
    <xf numFmtId="4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4" fontId="6" fillId="0" borderId="2" xfId="0" applyNumberFormat="1" applyFont="1" applyFill="1" applyBorder="1" applyAlignment="1"/>
    <xf numFmtId="0" fontId="1" fillId="0" borderId="2" xfId="0" applyFont="1" applyFill="1" applyBorder="1" applyAlignment="1"/>
    <xf numFmtId="0" fontId="6" fillId="0" borderId="2" xfId="0" applyFont="1" applyFill="1" applyBorder="1" applyAlignment="1"/>
    <xf numFmtId="49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4" fontId="1" fillId="0" borderId="2" xfId="0" applyNumberFormat="1" applyFont="1" applyFill="1" applyBorder="1" applyAlignment="1"/>
    <xf numFmtId="0" fontId="1" fillId="0" borderId="2" xfId="0" applyFont="1" applyFill="1" applyBorder="1" applyAlignment="1"/>
    <xf numFmtId="0" fontId="7" fillId="0" borderId="0" xfId="0" applyFont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4" fontId="6" fillId="0" borderId="2" xfId="0" applyNumberFormat="1" applyFont="1" applyFill="1" applyBorder="1" applyAlignment="1"/>
    <xf numFmtId="49" fontId="6" fillId="0" borderId="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" fontId="6" fillId="0" borderId="3" xfId="0" applyNumberFormat="1" applyFont="1" applyFill="1" applyBorder="1" applyAlignment="1"/>
    <xf numFmtId="4" fontId="6" fillId="0" borderId="4" xfId="0" applyNumberFormat="1" applyFont="1" applyFill="1" applyBorder="1" applyAlignment="1"/>
    <xf numFmtId="4" fontId="6" fillId="0" borderId="5" xfId="0" applyNumberFormat="1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4" fontId="1" fillId="0" borderId="5" xfId="0" applyNumberFormat="1" applyFont="1" applyFill="1" applyBorder="1" applyAlignment="1"/>
    <xf numFmtId="49" fontId="1" fillId="0" borderId="3" xfId="0" applyNumberFormat="1" applyFont="1" applyFill="1" applyBorder="1" applyAlignment="1">
      <alignment horizontal="right"/>
    </xf>
    <xf numFmtId="49" fontId="1" fillId="0" borderId="4" xfId="0" applyNumberFormat="1" applyFont="1" applyFill="1" applyBorder="1" applyAlignment="1">
      <alignment horizontal="right"/>
    </xf>
    <xf numFmtId="49" fontId="1" fillId="0" borderId="5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left" wrapText="1"/>
    </xf>
    <xf numFmtId="4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6" fillId="0" borderId="2" xfId="0" applyFont="1" applyBorder="1" applyAlignment="1"/>
    <xf numFmtId="0" fontId="6" fillId="0" borderId="2" xfId="0" applyFont="1" applyBorder="1" applyAlignment="1">
      <alignment horizontal="left" wrapText="1"/>
    </xf>
    <xf numFmtId="4" fontId="6" fillId="0" borderId="2" xfId="0" applyNumberFormat="1" applyFont="1" applyBorder="1" applyAlignment="1"/>
    <xf numFmtId="4" fontId="6" fillId="0" borderId="3" xfId="0" applyNumberFormat="1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49" fontId="6" fillId="0" borderId="2" xfId="0" applyNumberFormat="1" applyFont="1" applyBorder="1" applyAlignment="1">
      <alignment horizontal="right"/>
    </xf>
    <xf numFmtId="4" fontId="6" fillId="0" borderId="4" xfId="0" applyNumberFormat="1" applyFont="1" applyBorder="1" applyAlignment="1"/>
    <xf numFmtId="4" fontId="6" fillId="0" borderId="5" xfId="0" applyNumberFormat="1" applyFont="1" applyBorder="1" applyAlignment="1"/>
    <xf numFmtId="49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110"/>
  <sheetViews>
    <sheetView tabSelected="1" zoomScale="120" zoomScaleNormal="120" zoomScaleSheetLayoutView="25" workbookViewId="0">
      <pane ySplit="12" topLeftCell="A49" activePane="bottomLeft" state="frozen"/>
      <selection pane="bottomLeft" activeCell="BS12" sqref="BS12:DV12"/>
    </sheetView>
  </sheetViews>
  <sheetFormatPr defaultColWidth="0.85546875" defaultRowHeight="11.25" x14ac:dyDescent="0.2"/>
  <cols>
    <col min="1" max="4" width="0.85546875" style="1"/>
    <col min="5" max="5" width="3.42578125" style="1" customWidth="1"/>
    <col min="6" max="61" width="0.85546875" style="1"/>
    <col min="62" max="62" width="2.140625" style="1" customWidth="1"/>
    <col min="63" max="126" width="0.85546875" style="1"/>
    <col min="127" max="127" width="7.5703125" style="1" customWidth="1"/>
    <col min="128" max="128" width="8.85546875" style="1" customWidth="1"/>
    <col min="129" max="129" width="7.85546875" style="1" customWidth="1"/>
    <col min="130" max="130" width="8.85546875" style="1" customWidth="1"/>
    <col min="131" max="131" width="9.140625" style="1" customWidth="1"/>
    <col min="132" max="147" width="0.85546875" style="1"/>
    <col min="148" max="148" width="9.28515625" style="1" customWidth="1"/>
    <col min="149" max="149" width="9.42578125" style="1" customWidth="1"/>
    <col min="150" max="161" width="0.85546875" style="1"/>
    <col min="162" max="162" width="4.7109375" style="1" bestFit="1" customWidth="1"/>
    <col min="163" max="188" width="0.85546875" style="1"/>
    <col min="189" max="189" width="6" style="1" customWidth="1"/>
    <col min="190" max="190" width="4.28515625" style="1" customWidth="1"/>
    <col min="191" max="16384" width="0.85546875" style="1"/>
  </cols>
  <sheetData>
    <row r="1" spans="1:189" ht="33" customHeight="1" x14ac:dyDescent="0.2">
      <c r="ET1" s="80" t="s">
        <v>0</v>
      </c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</row>
    <row r="2" spans="1:189" s="2" customFormat="1" ht="23.25" customHeight="1" x14ac:dyDescent="0.25">
      <c r="A2" s="81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</row>
    <row r="3" spans="1:189" s="3" customFormat="1" ht="38.25" customHeight="1" x14ac:dyDescent="0.25">
      <c r="CG3" s="82" t="s">
        <v>205</v>
      </c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ES3" s="88" t="s">
        <v>221</v>
      </c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29"/>
      <c r="FY3" s="29"/>
      <c r="FZ3" s="29"/>
      <c r="GA3" s="29"/>
    </row>
    <row r="4" spans="1:189" s="3" customFormat="1" ht="24" customHeight="1" x14ac:dyDescent="0.2">
      <c r="ET4" s="84" t="s">
        <v>222</v>
      </c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4"/>
    </row>
    <row r="5" spans="1:189" s="3" customFormat="1" ht="12" x14ac:dyDescent="0.2"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 t="s">
        <v>2</v>
      </c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</row>
    <row r="6" spans="1:189" s="3" customFormat="1" ht="12.75" x14ac:dyDescent="0.2">
      <c r="ET6" s="6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6">
        <v>20</v>
      </c>
      <c r="FG6" s="6"/>
      <c r="FH6" s="6"/>
      <c r="FI6" s="7" t="s">
        <v>223</v>
      </c>
      <c r="FJ6" s="7"/>
      <c r="FK6" s="7"/>
      <c r="FL6" s="6" t="s">
        <v>3</v>
      </c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</row>
    <row r="7" spans="1:189" s="3" customFormat="1" ht="12" x14ac:dyDescent="0.2">
      <c r="FP7" s="9" t="s">
        <v>4</v>
      </c>
    </row>
    <row r="9" spans="1:189" ht="33.75" customHeight="1" x14ac:dyDescent="0.2">
      <c r="A9" s="85" t="s">
        <v>5</v>
      </c>
      <c r="B9" s="85"/>
      <c r="C9" s="85"/>
      <c r="D9" s="85"/>
      <c r="E9" s="85"/>
      <c r="F9" s="85" t="s">
        <v>6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6" t="s">
        <v>7</v>
      </c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5" t="s">
        <v>8</v>
      </c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6" t="s">
        <v>9</v>
      </c>
      <c r="DX9" s="86"/>
      <c r="DY9" s="86" t="s">
        <v>10</v>
      </c>
      <c r="DZ9" s="86"/>
      <c r="EA9" s="86" t="s">
        <v>11</v>
      </c>
      <c r="EB9" s="85" t="s">
        <v>12</v>
      </c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 t="s">
        <v>13</v>
      </c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</row>
    <row r="10" spans="1:189" ht="21.75" customHeight="1" x14ac:dyDescent="0.2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5" t="s">
        <v>14</v>
      </c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 t="s">
        <v>15</v>
      </c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 t="s">
        <v>16</v>
      </c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 t="s">
        <v>17</v>
      </c>
      <c r="CR10" s="85"/>
      <c r="CS10" s="85"/>
      <c r="CT10" s="85"/>
      <c r="CU10" s="85"/>
      <c r="CV10" s="85"/>
      <c r="CW10" s="85"/>
      <c r="CX10" s="85"/>
      <c r="CY10" s="85"/>
      <c r="CZ10" s="85"/>
      <c r="DA10" s="85"/>
      <c r="DB10" s="85"/>
      <c r="DC10" s="85"/>
      <c r="DD10" s="85"/>
      <c r="DE10" s="85"/>
      <c r="DF10" s="85"/>
      <c r="DG10" s="85" t="s">
        <v>18</v>
      </c>
      <c r="DH10" s="85"/>
      <c r="DI10" s="85"/>
      <c r="DJ10" s="85"/>
      <c r="DK10" s="85"/>
      <c r="DL10" s="85"/>
      <c r="DM10" s="85"/>
      <c r="DN10" s="85"/>
      <c r="DO10" s="85"/>
      <c r="DP10" s="85"/>
      <c r="DQ10" s="85"/>
      <c r="DR10" s="85"/>
      <c r="DS10" s="85"/>
      <c r="DT10" s="85"/>
      <c r="DU10" s="85"/>
      <c r="DV10" s="85"/>
      <c r="DW10" s="86"/>
      <c r="DX10" s="86"/>
      <c r="DY10" s="86"/>
      <c r="DZ10" s="86"/>
      <c r="EA10" s="86"/>
      <c r="EB10" s="86" t="s">
        <v>19</v>
      </c>
      <c r="EC10" s="86"/>
      <c r="ED10" s="86"/>
      <c r="EE10" s="86"/>
      <c r="EF10" s="86"/>
      <c r="EG10" s="86"/>
      <c r="EH10" s="86"/>
      <c r="EI10" s="86"/>
      <c r="EJ10" s="86"/>
      <c r="EK10" s="86"/>
      <c r="EL10" s="86" t="s">
        <v>20</v>
      </c>
      <c r="EM10" s="86"/>
      <c r="EN10" s="86"/>
      <c r="EO10" s="86"/>
      <c r="EP10" s="86"/>
      <c r="EQ10" s="86"/>
      <c r="ER10" s="85" t="s">
        <v>21</v>
      </c>
      <c r="ES10" s="85"/>
      <c r="ET10" s="85"/>
      <c r="EU10" s="85"/>
      <c r="EV10" s="85"/>
      <c r="EW10" s="85"/>
      <c r="EX10" s="85"/>
      <c r="EY10" s="85"/>
      <c r="EZ10" s="85"/>
      <c r="FA10" s="85"/>
      <c r="FB10" s="85"/>
      <c r="FC10" s="85"/>
      <c r="FD10" s="85"/>
      <c r="FE10" s="85"/>
      <c r="FF10" s="85"/>
      <c r="FG10" s="85"/>
      <c r="FH10" s="85"/>
      <c r="FI10" s="85"/>
      <c r="FJ10" s="85"/>
      <c r="FK10" s="85"/>
      <c r="FL10" s="85"/>
      <c r="FM10" s="85"/>
      <c r="FN10" s="85"/>
      <c r="FO10" s="85"/>
      <c r="FP10" s="85"/>
    </row>
    <row r="11" spans="1:189" ht="81" customHeight="1" x14ac:dyDescent="0.2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7" t="s">
        <v>22</v>
      </c>
      <c r="AV11" s="87"/>
      <c r="AW11" s="87"/>
      <c r="AX11" s="87"/>
      <c r="AY11" s="87"/>
      <c r="AZ11" s="87"/>
      <c r="BA11" s="87"/>
      <c r="BB11" s="87"/>
      <c r="BC11" s="87" t="s">
        <v>23</v>
      </c>
      <c r="BD11" s="87"/>
      <c r="BE11" s="87"/>
      <c r="BF11" s="87"/>
      <c r="BG11" s="87"/>
      <c r="BH11" s="87"/>
      <c r="BI11" s="87"/>
      <c r="BJ11" s="87"/>
      <c r="BK11" s="87" t="s">
        <v>24</v>
      </c>
      <c r="BL11" s="87"/>
      <c r="BM11" s="87"/>
      <c r="BN11" s="87"/>
      <c r="BO11" s="87"/>
      <c r="BP11" s="87"/>
      <c r="BQ11" s="87"/>
      <c r="BR11" s="87"/>
      <c r="BS11" s="87" t="s">
        <v>25</v>
      </c>
      <c r="BT11" s="87"/>
      <c r="BU11" s="87"/>
      <c r="BV11" s="87"/>
      <c r="BW11" s="87"/>
      <c r="BX11" s="87"/>
      <c r="BY11" s="87"/>
      <c r="BZ11" s="87"/>
      <c r="CA11" s="87" t="s">
        <v>24</v>
      </c>
      <c r="CB11" s="87"/>
      <c r="CC11" s="87"/>
      <c r="CD11" s="87"/>
      <c r="CE11" s="87"/>
      <c r="CF11" s="87"/>
      <c r="CG11" s="87"/>
      <c r="CH11" s="87"/>
      <c r="CI11" s="87" t="s">
        <v>25</v>
      </c>
      <c r="CJ11" s="87"/>
      <c r="CK11" s="87"/>
      <c r="CL11" s="87"/>
      <c r="CM11" s="87"/>
      <c r="CN11" s="87"/>
      <c r="CO11" s="87"/>
      <c r="CP11" s="87"/>
      <c r="CQ11" s="87" t="s">
        <v>24</v>
      </c>
      <c r="CR11" s="87"/>
      <c r="CS11" s="87"/>
      <c r="CT11" s="87"/>
      <c r="CU11" s="87"/>
      <c r="CV11" s="87"/>
      <c r="CW11" s="87"/>
      <c r="CX11" s="87"/>
      <c r="CY11" s="87" t="s">
        <v>25</v>
      </c>
      <c r="CZ11" s="87"/>
      <c r="DA11" s="87"/>
      <c r="DB11" s="87"/>
      <c r="DC11" s="87"/>
      <c r="DD11" s="87"/>
      <c r="DE11" s="87"/>
      <c r="DF11" s="87"/>
      <c r="DG11" s="87" t="s">
        <v>24</v>
      </c>
      <c r="DH11" s="87"/>
      <c r="DI11" s="87"/>
      <c r="DJ11" s="87"/>
      <c r="DK11" s="87"/>
      <c r="DL11" s="87"/>
      <c r="DM11" s="87"/>
      <c r="DN11" s="87"/>
      <c r="DO11" s="87" t="s">
        <v>25</v>
      </c>
      <c r="DP11" s="87"/>
      <c r="DQ11" s="87"/>
      <c r="DR11" s="87"/>
      <c r="DS11" s="87"/>
      <c r="DT11" s="87"/>
      <c r="DU11" s="87"/>
      <c r="DV11" s="87"/>
      <c r="DW11" s="10" t="s">
        <v>14</v>
      </c>
      <c r="DX11" s="11" t="s">
        <v>26</v>
      </c>
      <c r="DY11" s="10" t="s">
        <v>14</v>
      </c>
      <c r="DZ11" s="11" t="s">
        <v>26</v>
      </c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12" t="s">
        <v>27</v>
      </c>
      <c r="ES11" s="12" t="s">
        <v>28</v>
      </c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5"/>
      <c r="FF11" s="85"/>
      <c r="FG11" s="85"/>
      <c r="FH11" s="85"/>
      <c r="FI11" s="85"/>
      <c r="FJ11" s="85"/>
      <c r="FK11" s="85"/>
      <c r="FL11" s="85"/>
      <c r="FM11" s="85"/>
      <c r="FN11" s="85"/>
      <c r="FO11" s="85"/>
      <c r="FP11" s="85"/>
    </row>
    <row r="12" spans="1:189" s="16" customFormat="1" x14ac:dyDescent="0.15">
      <c r="A12" s="78"/>
      <c r="B12" s="78"/>
      <c r="C12" s="78"/>
      <c r="D12" s="78"/>
      <c r="E12" s="78"/>
      <c r="F12" s="79" t="s">
        <v>29</v>
      </c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1">
        <f>SUM(AJ13)</f>
        <v>27.949417469999997</v>
      </c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47">
        <f>SUM(AU13)</f>
        <v>266.32100000000003</v>
      </c>
      <c r="AV12" s="48"/>
      <c r="AW12" s="48"/>
      <c r="AX12" s="48"/>
      <c r="AY12" s="48"/>
      <c r="AZ12" s="48"/>
      <c r="BA12" s="48"/>
      <c r="BB12" s="49"/>
      <c r="BC12" s="47">
        <f>SUM(BC13)</f>
        <v>521.22308502260012</v>
      </c>
      <c r="BD12" s="48"/>
      <c r="BE12" s="48"/>
      <c r="BF12" s="48"/>
      <c r="BG12" s="48"/>
      <c r="BH12" s="48"/>
      <c r="BI12" s="48"/>
      <c r="BJ12" s="49"/>
      <c r="BK12" s="47">
        <f>SUM(BK13)</f>
        <v>0</v>
      </c>
      <c r="BL12" s="48"/>
      <c r="BM12" s="48"/>
      <c r="BN12" s="48"/>
      <c r="BO12" s="48"/>
      <c r="BP12" s="48"/>
      <c r="BQ12" s="48"/>
      <c r="BR12" s="49"/>
      <c r="BS12" s="47">
        <f>SUM(BS13)</f>
        <v>3.44089</v>
      </c>
      <c r="BT12" s="48"/>
      <c r="BU12" s="48"/>
      <c r="BV12" s="48"/>
      <c r="BW12" s="48"/>
      <c r="BX12" s="48"/>
      <c r="BY12" s="48"/>
      <c r="BZ12" s="49"/>
      <c r="CA12" s="47">
        <f>SUM(CA13)</f>
        <v>0</v>
      </c>
      <c r="CB12" s="48"/>
      <c r="CC12" s="48"/>
      <c r="CD12" s="48"/>
      <c r="CE12" s="48"/>
      <c r="CF12" s="48"/>
      <c r="CG12" s="48"/>
      <c r="CH12" s="49"/>
      <c r="CI12" s="47">
        <f>SUM(CI13)</f>
        <v>4.8139508769999999</v>
      </c>
      <c r="CJ12" s="48"/>
      <c r="CK12" s="48"/>
      <c r="CL12" s="48"/>
      <c r="CM12" s="48"/>
      <c r="CN12" s="48"/>
      <c r="CO12" s="48"/>
      <c r="CP12" s="49"/>
      <c r="CQ12" s="47">
        <f>SUM(CQ13)</f>
        <v>0</v>
      </c>
      <c r="CR12" s="48"/>
      <c r="CS12" s="48"/>
      <c r="CT12" s="48"/>
      <c r="CU12" s="48"/>
      <c r="CV12" s="48"/>
      <c r="CW12" s="48"/>
      <c r="CX12" s="49"/>
      <c r="CY12" s="47">
        <f>SUM(CY13)</f>
        <v>287.30252154920004</v>
      </c>
      <c r="CZ12" s="48"/>
      <c r="DA12" s="48"/>
      <c r="DB12" s="48"/>
      <c r="DC12" s="48"/>
      <c r="DD12" s="48"/>
      <c r="DE12" s="48"/>
      <c r="DF12" s="49"/>
      <c r="DG12" s="47">
        <f>SUM(DG13)</f>
        <v>0</v>
      </c>
      <c r="DH12" s="48"/>
      <c r="DI12" s="48"/>
      <c r="DJ12" s="48"/>
      <c r="DK12" s="48"/>
      <c r="DL12" s="48"/>
      <c r="DM12" s="48"/>
      <c r="DN12" s="49"/>
      <c r="DO12" s="47">
        <f>SUM(DO13)</f>
        <v>225.6657225964</v>
      </c>
      <c r="DP12" s="48"/>
      <c r="DQ12" s="48"/>
      <c r="DR12" s="48"/>
      <c r="DS12" s="48"/>
      <c r="DT12" s="48"/>
      <c r="DU12" s="48"/>
      <c r="DV12" s="49"/>
      <c r="DW12" s="13">
        <f t="shared" ref="DW12:EB12" si="0">SUM(DW13)</f>
        <v>85.80335980160001</v>
      </c>
      <c r="DX12" s="13">
        <f t="shared" si="0"/>
        <v>56.799941364200002</v>
      </c>
      <c r="DY12" s="13">
        <f t="shared" si="0"/>
        <v>74.1467064072</v>
      </c>
      <c r="DZ12" s="13">
        <f t="shared" si="0"/>
        <v>47.983386697200004</v>
      </c>
      <c r="EA12" s="14">
        <f t="shared" si="0"/>
        <v>-406.03208502260003</v>
      </c>
      <c r="EB12" s="72">
        <f t="shared" si="0"/>
        <v>0</v>
      </c>
      <c r="EC12" s="76"/>
      <c r="ED12" s="76"/>
      <c r="EE12" s="76"/>
      <c r="EF12" s="76"/>
      <c r="EG12" s="76"/>
      <c r="EH12" s="76"/>
      <c r="EI12" s="76"/>
      <c r="EJ12" s="76"/>
      <c r="EK12" s="77"/>
      <c r="EL12" s="72">
        <f>SUM(ER13)</f>
        <v>0</v>
      </c>
      <c r="EM12" s="73"/>
      <c r="EN12" s="73"/>
      <c r="EO12" s="73"/>
      <c r="EP12" s="73"/>
      <c r="EQ12" s="74"/>
      <c r="ER12" s="13">
        <f>SUM(ER13)</f>
        <v>0</v>
      </c>
      <c r="ES12" s="15">
        <f>SUM(ES13)</f>
        <v>0</v>
      </c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GG12" s="17"/>
    </row>
    <row r="13" spans="1:189" ht="22.5" customHeight="1" x14ac:dyDescent="0.2">
      <c r="A13" s="75" t="s">
        <v>30</v>
      </c>
      <c r="B13" s="75"/>
      <c r="C13" s="75"/>
      <c r="D13" s="75"/>
      <c r="E13" s="75"/>
      <c r="F13" s="70" t="s">
        <v>31</v>
      </c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1">
        <f>SUM(AJ14+AJ15+AJ16+AJ17+AJ18+AJ19)</f>
        <v>27.949417469999997</v>
      </c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42">
        <f>SUM(AU14+AU15+AU16+AU17+AU18+AU19)</f>
        <v>266.32100000000003</v>
      </c>
      <c r="AV13" s="42"/>
      <c r="AW13" s="42"/>
      <c r="AX13" s="42"/>
      <c r="AY13" s="42"/>
      <c r="AZ13" s="42"/>
      <c r="BA13" s="42"/>
      <c r="BB13" s="42"/>
      <c r="BC13" s="42">
        <f>SUM(BC14+BC15+BC16+BC17+BC18+BC19)</f>
        <v>521.22308502260012</v>
      </c>
      <c r="BD13" s="42"/>
      <c r="BE13" s="42"/>
      <c r="BF13" s="42"/>
      <c r="BG13" s="42"/>
      <c r="BH13" s="42"/>
      <c r="BI13" s="42"/>
      <c r="BJ13" s="42"/>
      <c r="BK13" s="42">
        <f>SUM(BK14+BK15+BK16+BK17+BK18+BK19)</f>
        <v>0</v>
      </c>
      <c r="BL13" s="42"/>
      <c r="BM13" s="42"/>
      <c r="BN13" s="42"/>
      <c r="BO13" s="42"/>
      <c r="BP13" s="42"/>
      <c r="BQ13" s="42"/>
      <c r="BR13" s="42"/>
      <c r="BS13" s="42">
        <f>SUM(BS14+BS15+BS16+BS17+BS18+BS19)</f>
        <v>3.44089</v>
      </c>
      <c r="BT13" s="42"/>
      <c r="BU13" s="42"/>
      <c r="BV13" s="42"/>
      <c r="BW13" s="42"/>
      <c r="BX13" s="42"/>
      <c r="BY13" s="42"/>
      <c r="BZ13" s="42"/>
      <c r="CA13" s="42">
        <f>SUM(CA14+CA15+CA16+CA17+CA18+CA19)</f>
        <v>0</v>
      </c>
      <c r="CB13" s="42"/>
      <c r="CC13" s="42"/>
      <c r="CD13" s="42"/>
      <c r="CE13" s="42"/>
      <c r="CF13" s="42"/>
      <c r="CG13" s="42"/>
      <c r="CH13" s="42"/>
      <c r="CI13" s="42">
        <f>SUM(CI14+CI15+CI16+CI17+CI18+CI19)</f>
        <v>4.8139508769999999</v>
      </c>
      <c r="CJ13" s="42"/>
      <c r="CK13" s="42"/>
      <c r="CL13" s="42"/>
      <c r="CM13" s="42"/>
      <c r="CN13" s="42"/>
      <c r="CO13" s="42"/>
      <c r="CP13" s="42"/>
      <c r="CQ13" s="42">
        <f>SUM(CQ14+CQ15+CQ16+CQ17+CQ18+CQ19)</f>
        <v>0</v>
      </c>
      <c r="CR13" s="42"/>
      <c r="CS13" s="42"/>
      <c r="CT13" s="42"/>
      <c r="CU13" s="42"/>
      <c r="CV13" s="42"/>
      <c r="CW13" s="42"/>
      <c r="CX13" s="42"/>
      <c r="CY13" s="42">
        <f>SUM(CY14+CY15+CY16+CY17+CY18+CY19)</f>
        <v>287.30252154920004</v>
      </c>
      <c r="CZ13" s="42"/>
      <c r="DA13" s="42"/>
      <c r="DB13" s="42"/>
      <c r="DC13" s="42"/>
      <c r="DD13" s="42"/>
      <c r="DE13" s="42"/>
      <c r="DF13" s="42"/>
      <c r="DG13" s="42">
        <f>SUM(DG14+DG15+DG16+DG17+DG18+DG19)</f>
        <v>0</v>
      </c>
      <c r="DH13" s="42"/>
      <c r="DI13" s="42"/>
      <c r="DJ13" s="42"/>
      <c r="DK13" s="42"/>
      <c r="DL13" s="42"/>
      <c r="DM13" s="42"/>
      <c r="DN13" s="42"/>
      <c r="DO13" s="42">
        <f>SUM(DO14+DO15+DO16+DO17+DO18+DO19)</f>
        <v>225.6657225964</v>
      </c>
      <c r="DP13" s="42"/>
      <c r="DQ13" s="42"/>
      <c r="DR13" s="42"/>
      <c r="DS13" s="42"/>
      <c r="DT13" s="42"/>
      <c r="DU13" s="42"/>
      <c r="DV13" s="42"/>
      <c r="DW13" s="13">
        <f>SUM(DW14+DW15+DW16+DW17+DW18+DW19)</f>
        <v>85.80335980160001</v>
      </c>
      <c r="DX13" s="13">
        <f t="shared" ref="DX13:DZ13" si="1">SUM(DX14+DX15+DX16+DX17+DX18+DX19)</f>
        <v>56.799941364200002</v>
      </c>
      <c r="DY13" s="13">
        <f t="shared" si="1"/>
        <v>74.1467064072</v>
      </c>
      <c r="DZ13" s="13">
        <f t="shared" si="1"/>
        <v>47.983386697200004</v>
      </c>
      <c r="EA13" s="14">
        <f>SUM(EA14+EA15+EA16+EA17+EA18+EA19)</f>
        <v>-406.03208502260003</v>
      </c>
      <c r="EB13" s="71">
        <f>SUM(EB14+EB15+EB16+EB17+EB18+EB19)</f>
        <v>0</v>
      </c>
      <c r="EC13" s="71"/>
      <c r="ED13" s="71"/>
      <c r="EE13" s="71"/>
      <c r="EF13" s="71"/>
      <c r="EG13" s="71"/>
      <c r="EH13" s="71"/>
      <c r="EI13" s="71"/>
      <c r="EJ13" s="71"/>
      <c r="EK13" s="71"/>
      <c r="EL13" s="69"/>
      <c r="EM13" s="69"/>
      <c r="EN13" s="69"/>
      <c r="EO13" s="69"/>
      <c r="EP13" s="69"/>
      <c r="EQ13" s="69"/>
      <c r="ER13" s="13"/>
      <c r="ES13" s="15"/>
      <c r="ET13" s="70"/>
      <c r="EU13" s="70"/>
      <c r="EV13" s="70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0"/>
      <c r="FH13" s="70"/>
      <c r="FI13" s="70"/>
      <c r="FJ13" s="70"/>
      <c r="FK13" s="70"/>
      <c r="FL13" s="70"/>
      <c r="FM13" s="70"/>
      <c r="FN13" s="70"/>
      <c r="FO13" s="70"/>
      <c r="FP13" s="70"/>
    </row>
    <row r="14" spans="1:189" ht="22.5" customHeight="1" x14ac:dyDescent="0.2">
      <c r="A14" s="65" t="s">
        <v>32</v>
      </c>
      <c r="B14" s="65"/>
      <c r="C14" s="65"/>
      <c r="D14" s="65"/>
      <c r="E14" s="65"/>
      <c r="F14" s="66" t="s">
        <v>33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8"/>
      <c r="AJ14" s="64">
        <f>SUM(AJ20)</f>
        <v>0</v>
      </c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37">
        <f>SUM(AU20)</f>
        <v>0</v>
      </c>
      <c r="AV14" s="37"/>
      <c r="AW14" s="37"/>
      <c r="AX14" s="37"/>
      <c r="AY14" s="37"/>
      <c r="AZ14" s="37"/>
      <c r="BA14" s="37"/>
      <c r="BB14" s="37"/>
      <c r="BC14" s="37">
        <f>SUM(BC20)</f>
        <v>0</v>
      </c>
      <c r="BD14" s="37"/>
      <c r="BE14" s="37"/>
      <c r="BF14" s="37"/>
      <c r="BG14" s="37"/>
      <c r="BH14" s="37"/>
      <c r="BI14" s="37"/>
      <c r="BJ14" s="37"/>
      <c r="BK14" s="37">
        <f>SUM(BK20)</f>
        <v>0</v>
      </c>
      <c r="BL14" s="37"/>
      <c r="BM14" s="37"/>
      <c r="BN14" s="37"/>
      <c r="BO14" s="37"/>
      <c r="BP14" s="37"/>
      <c r="BQ14" s="37"/>
      <c r="BR14" s="37"/>
      <c r="BS14" s="37">
        <f>SUM(BS20)</f>
        <v>0</v>
      </c>
      <c r="BT14" s="37"/>
      <c r="BU14" s="37"/>
      <c r="BV14" s="37"/>
      <c r="BW14" s="37"/>
      <c r="BX14" s="37"/>
      <c r="BY14" s="37"/>
      <c r="BZ14" s="37"/>
      <c r="CA14" s="37">
        <f>SUM(CA20)</f>
        <v>0</v>
      </c>
      <c r="CB14" s="37"/>
      <c r="CC14" s="37"/>
      <c r="CD14" s="37"/>
      <c r="CE14" s="37"/>
      <c r="CF14" s="37"/>
      <c r="CG14" s="37"/>
      <c r="CH14" s="37"/>
      <c r="CI14" s="37">
        <f>SUM(CI20)</f>
        <v>0</v>
      </c>
      <c r="CJ14" s="37"/>
      <c r="CK14" s="37"/>
      <c r="CL14" s="37"/>
      <c r="CM14" s="37"/>
      <c r="CN14" s="37"/>
      <c r="CO14" s="37"/>
      <c r="CP14" s="37"/>
      <c r="CQ14" s="37">
        <f>SUM(CQ20)</f>
        <v>0</v>
      </c>
      <c r="CR14" s="37"/>
      <c r="CS14" s="37"/>
      <c r="CT14" s="37"/>
      <c r="CU14" s="37"/>
      <c r="CV14" s="37"/>
      <c r="CW14" s="37"/>
      <c r="CX14" s="37"/>
      <c r="CY14" s="37">
        <f>SUM(CY20)</f>
        <v>0</v>
      </c>
      <c r="CZ14" s="37"/>
      <c r="DA14" s="37"/>
      <c r="DB14" s="37"/>
      <c r="DC14" s="37"/>
      <c r="DD14" s="37"/>
      <c r="DE14" s="37"/>
      <c r="DF14" s="37"/>
      <c r="DG14" s="37">
        <f>SUM(DG20)</f>
        <v>0</v>
      </c>
      <c r="DH14" s="37"/>
      <c r="DI14" s="37"/>
      <c r="DJ14" s="37"/>
      <c r="DK14" s="37"/>
      <c r="DL14" s="37"/>
      <c r="DM14" s="37"/>
      <c r="DN14" s="37"/>
      <c r="DO14" s="37">
        <f>SUM(DO20)</f>
        <v>0</v>
      </c>
      <c r="DP14" s="37"/>
      <c r="DQ14" s="37"/>
      <c r="DR14" s="37"/>
      <c r="DS14" s="37"/>
      <c r="DT14" s="37"/>
      <c r="DU14" s="37"/>
      <c r="DV14" s="37"/>
      <c r="DW14" s="18">
        <f>SUM(DW20)</f>
        <v>0</v>
      </c>
      <c r="DX14" s="18">
        <f>SUM(DX20)</f>
        <v>0</v>
      </c>
      <c r="DY14" s="18">
        <f>SUM(DY20)</f>
        <v>0</v>
      </c>
      <c r="DZ14" s="18">
        <f>SUM(DZ20)</f>
        <v>0</v>
      </c>
      <c r="EA14" s="18">
        <f>SUM(EA20)</f>
        <v>0</v>
      </c>
      <c r="EB14" s="64">
        <f t="shared" ref="EB14" si="2">SUM(EB20)</f>
        <v>0</v>
      </c>
      <c r="EC14" s="64"/>
      <c r="ED14" s="64"/>
      <c r="EE14" s="64"/>
      <c r="EF14" s="64"/>
      <c r="EG14" s="64"/>
      <c r="EH14" s="64"/>
      <c r="EI14" s="64"/>
      <c r="EJ14" s="64"/>
      <c r="EK14" s="64"/>
      <c r="EL14" s="62"/>
      <c r="EM14" s="62"/>
      <c r="EN14" s="62"/>
      <c r="EO14" s="62"/>
      <c r="EP14" s="62"/>
      <c r="EQ14" s="62"/>
      <c r="ER14" s="18"/>
      <c r="ES14" s="19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63"/>
      <c r="FM14" s="63"/>
      <c r="FN14" s="63"/>
      <c r="FO14" s="63"/>
      <c r="FP14" s="63"/>
    </row>
    <row r="15" spans="1:189" ht="22.5" customHeight="1" x14ac:dyDescent="0.2">
      <c r="A15" s="65" t="s">
        <v>34</v>
      </c>
      <c r="B15" s="65"/>
      <c r="C15" s="65"/>
      <c r="D15" s="65"/>
      <c r="E15" s="65"/>
      <c r="F15" s="66" t="s">
        <v>35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8"/>
      <c r="AJ15" s="64">
        <f>SUM(AJ40)</f>
        <v>26.810966049999998</v>
      </c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37">
        <f>SUM(AU40)</f>
        <v>56.730000000000004</v>
      </c>
      <c r="AV15" s="37"/>
      <c r="AW15" s="37"/>
      <c r="AX15" s="37"/>
      <c r="AY15" s="37"/>
      <c r="AZ15" s="37"/>
      <c r="BA15" s="37"/>
      <c r="BB15" s="37"/>
      <c r="BC15" s="37">
        <f t="shared" ref="BC15" si="3">SUM(BC40)</f>
        <v>20.7923594114</v>
      </c>
      <c r="BD15" s="37"/>
      <c r="BE15" s="37"/>
      <c r="BF15" s="37"/>
      <c r="BG15" s="37"/>
      <c r="BH15" s="37"/>
      <c r="BI15" s="37"/>
      <c r="BJ15" s="37"/>
      <c r="BK15" s="37">
        <f t="shared" ref="BK15" si="4">SUM(BK40)</f>
        <v>0</v>
      </c>
      <c r="BL15" s="37"/>
      <c r="BM15" s="37"/>
      <c r="BN15" s="37"/>
      <c r="BO15" s="37"/>
      <c r="BP15" s="37"/>
      <c r="BQ15" s="37"/>
      <c r="BR15" s="37"/>
      <c r="BS15" s="37">
        <f t="shared" ref="BS15" si="5">SUM(BS40)</f>
        <v>3.2</v>
      </c>
      <c r="BT15" s="37"/>
      <c r="BU15" s="37"/>
      <c r="BV15" s="37"/>
      <c r="BW15" s="37"/>
      <c r="BX15" s="37"/>
      <c r="BY15" s="37"/>
      <c r="BZ15" s="37"/>
      <c r="CA15" s="37">
        <f t="shared" ref="CA15" si="6">SUM(CA40)</f>
        <v>0</v>
      </c>
      <c r="CB15" s="37"/>
      <c r="CC15" s="37"/>
      <c r="CD15" s="37"/>
      <c r="CE15" s="37"/>
      <c r="CF15" s="37"/>
      <c r="CG15" s="37"/>
      <c r="CH15" s="37"/>
      <c r="CI15" s="37">
        <f t="shared" ref="CI15" si="7">SUM(CI40)</f>
        <v>2.465878767</v>
      </c>
      <c r="CJ15" s="37"/>
      <c r="CK15" s="37"/>
      <c r="CL15" s="37"/>
      <c r="CM15" s="37"/>
      <c r="CN15" s="37"/>
      <c r="CO15" s="37"/>
      <c r="CP15" s="37"/>
      <c r="CQ15" s="37">
        <f t="shared" ref="CQ15" si="8">SUM(CQ40)</f>
        <v>0</v>
      </c>
      <c r="CR15" s="37"/>
      <c r="CS15" s="37"/>
      <c r="CT15" s="37"/>
      <c r="CU15" s="37"/>
      <c r="CV15" s="37"/>
      <c r="CW15" s="37"/>
      <c r="CX15" s="37"/>
      <c r="CY15" s="37">
        <f t="shared" ref="CY15" si="9">SUM(CY40)</f>
        <v>7.5652792861999991</v>
      </c>
      <c r="CZ15" s="37"/>
      <c r="DA15" s="37"/>
      <c r="DB15" s="37"/>
      <c r="DC15" s="37"/>
      <c r="DD15" s="37"/>
      <c r="DE15" s="37"/>
      <c r="DF15" s="37"/>
      <c r="DG15" s="37">
        <f t="shared" ref="DG15" si="10">SUM(DG40)</f>
        <v>0</v>
      </c>
      <c r="DH15" s="37"/>
      <c r="DI15" s="37"/>
      <c r="DJ15" s="37"/>
      <c r="DK15" s="37"/>
      <c r="DL15" s="37"/>
      <c r="DM15" s="37"/>
      <c r="DN15" s="37"/>
      <c r="DO15" s="37">
        <f t="shared" ref="DO15" si="11">SUM(DO40)</f>
        <v>7.5612013581999999</v>
      </c>
      <c r="DP15" s="37"/>
      <c r="DQ15" s="37"/>
      <c r="DR15" s="37"/>
      <c r="DS15" s="37"/>
      <c r="DT15" s="37"/>
      <c r="DU15" s="37"/>
      <c r="DV15" s="37"/>
      <c r="DW15" s="18">
        <f>SUM(DW40)</f>
        <v>29.664664163200001</v>
      </c>
      <c r="DX15" s="18">
        <f t="shared" ref="DX15:EA15" si="12">SUM(DX40)</f>
        <v>8.6810827980000003</v>
      </c>
      <c r="DY15" s="18">
        <f t="shared" si="12"/>
        <v>29.015063298800001</v>
      </c>
      <c r="DZ15" s="18">
        <f t="shared" si="12"/>
        <v>10.1038541888</v>
      </c>
      <c r="EA15" s="18">
        <f t="shared" si="12"/>
        <v>29.437640588600004</v>
      </c>
      <c r="EB15" s="64">
        <f>SUM(EB40)</f>
        <v>0</v>
      </c>
      <c r="EC15" s="64"/>
      <c r="ED15" s="64"/>
      <c r="EE15" s="64"/>
      <c r="EF15" s="64"/>
      <c r="EG15" s="64"/>
      <c r="EH15" s="64"/>
      <c r="EI15" s="64"/>
      <c r="EJ15" s="64"/>
      <c r="EK15" s="64"/>
      <c r="EL15" s="62"/>
      <c r="EM15" s="62"/>
      <c r="EN15" s="62"/>
      <c r="EO15" s="62"/>
      <c r="EP15" s="62"/>
      <c r="EQ15" s="62"/>
      <c r="ER15" s="18"/>
      <c r="ES15" s="19"/>
      <c r="ET15" s="63"/>
      <c r="EU15" s="63"/>
      <c r="EV15" s="63"/>
      <c r="EW15" s="63"/>
      <c r="EX15" s="63"/>
      <c r="EY15" s="63"/>
      <c r="EZ15" s="63"/>
      <c r="FA15" s="63"/>
      <c r="FB15" s="63"/>
      <c r="FC15" s="63"/>
      <c r="FD15" s="63"/>
      <c r="FE15" s="63"/>
      <c r="FF15" s="63"/>
      <c r="FG15" s="63"/>
      <c r="FH15" s="63"/>
      <c r="FI15" s="63"/>
      <c r="FJ15" s="63"/>
      <c r="FK15" s="63"/>
      <c r="FL15" s="63"/>
      <c r="FM15" s="63"/>
      <c r="FN15" s="63"/>
      <c r="FO15" s="63"/>
      <c r="FP15" s="63"/>
    </row>
    <row r="16" spans="1:189" ht="56.25" customHeight="1" x14ac:dyDescent="0.2">
      <c r="A16" s="35" t="s">
        <v>36</v>
      </c>
      <c r="B16" s="35"/>
      <c r="C16" s="35"/>
      <c r="D16" s="35"/>
      <c r="E16" s="35"/>
      <c r="F16" s="44" t="s">
        <v>37</v>
      </c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6"/>
      <c r="AJ16" s="37">
        <f>SUM(AJ73)</f>
        <v>0</v>
      </c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>
        <f>SUM(AU73)</f>
        <v>175.7</v>
      </c>
      <c r="AV16" s="37"/>
      <c r="AW16" s="37"/>
      <c r="AX16" s="37"/>
      <c r="AY16" s="37"/>
      <c r="AZ16" s="37"/>
      <c r="BA16" s="37"/>
      <c r="BB16" s="37"/>
      <c r="BC16" s="37">
        <f t="shared" ref="BC16" si="13">SUM(BC73)</f>
        <v>455.29591987040004</v>
      </c>
      <c r="BD16" s="37"/>
      <c r="BE16" s="37"/>
      <c r="BF16" s="37"/>
      <c r="BG16" s="37"/>
      <c r="BH16" s="37"/>
      <c r="BI16" s="37"/>
      <c r="BJ16" s="37"/>
      <c r="BK16" s="37">
        <f t="shared" ref="BK16" si="14">SUM(BK73)</f>
        <v>0</v>
      </c>
      <c r="BL16" s="37"/>
      <c r="BM16" s="37"/>
      <c r="BN16" s="37"/>
      <c r="BO16" s="37"/>
      <c r="BP16" s="37"/>
      <c r="BQ16" s="37"/>
      <c r="BR16" s="37"/>
      <c r="BS16" s="37">
        <f t="shared" ref="BS16" si="15">SUM(BS73)</f>
        <v>0</v>
      </c>
      <c r="BT16" s="37"/>
      <c r="BU16" s="37"/>
      <c r="BV16" s="37"/>
      <c r="BW16" s="37"/>
      <c r="BX16" s="37"/>
      <c r="BY16" s="37"/>
      <c r="BZ16" s="37"/>
      <c r="CA16" s="37">
        <f t="shared" ref="CA16" si="16">SUM(CA73)</f>
        <v>0</v>
      </c>
      <c r="CB16" s="37"/>
      <c r="CC16" s="37"/>
      <c r="CD16" s="37"/>
      <c r="CE16" s="37"/>
      <c r="CF16" s="37"/>
      <c r="CG16" s="37"/>
      <c r="CH16" s="37"/>
      <c r="CI16" s="37">
        <f t="shared" ref="CI16" si="17">SUM(CI73)</f>
        <v>0</v>
      </c>
      <c r="CJ16" s="37"/>
      <c r="CK16" s="37"/>
      <c r="CL16" s="37"/>
      <c r="CM16" s="37"/>
      <c r="CN16" s="37"/>
      <c r="CO16" s="37"/>
      <c r="CP16" s="37"/>
      <c r="CQ16" s="37">
        <f t="shared" ref="CQ16" si="18">SUM(CQ73)</f>
        <v>0</v>
      </c>
      <c r="CR16" s="37"/>
      <c r="CS16" s="37"/>
      <c r="CT16" s="37"/>
      <c r="CU16" s="37"/>
      <c r="CV16" s="37"/>
      <c r="CW16" s="37"/>
      <c r="CX16" s="37"/>
      <c r="CY16" s="37">
        <f t="shared" ref="CY16" si="19">SUM(CY73)</f>
        <v>254.50733686840002</v>
      </c>
      <c r="CZ16" s="37"/>
      <c r="DA16" s="37"/>
      <c r="DB16" s="37"/>
      <c r="DC16" s="37"/>
      <c r="DD16" s="37"/>
      <c r="DE16" s="37"/>
      <c r="DF16" s="37"/>
      <c r="DG16" s="37">
        <f t="shared" ref="DG16" si="20">SUM(DG73)</f>
        <v>0</v>
      </c>
      <c r="DH16" s="37"/>
      <c r="DI16" s="37"/>
      <c r="DJ16" s="37"/>
      <c r="DK16" s="37"/>
      <c r="DL16" s="37"/>
      <c r="DM16" s="37"/>
      <c r="DN16" s="37"/>
      <c r="DO16" s="37">
        <f t="shared" ref="DO16" si="21">SUM(DO73)</f>
        <v>200.788583002</v>
      </c>
      <c r="DP16" s="37"/>
      <c r="DQ16" s="37"/>
      <c r="DR16" s="37"/>
      <c r="DS16" s="37"/>
      <c r="DT16" s="37"/>
      <c r="DU16" s="37"/>
      <c r="DV16" s="37"/>
      <c r="DW16" s="18">
        <f>SUM(DW73)</f>
        <v>10.723483002</v>
      </c>
      <c r="DX16" s="18">
        <f t="shared" ref="DX16:EA16" si="22">SUM(DX73)</f>
        <v>7.3887</v>
      </c>
      <c r="DY16" s="18">
        <f t="shared" si="22"/>
        <v>0</v>
      </c>
      <c r="DZ16" s="18">
        <f t="shared" si="22"/>
        <v>0</v>
      </c>
      <c r="EA16" s="18">
        <f t="shared" si="22"/>
        <v>-424.22591987040005</v>
      </c>
      <c r="EB16" s="37">
        <f>SUM(EB73)</f>
        <v>0</v>
      </c>
      <c r="EC16" s="37"/>
      <c r="ED16" s="37"/>
      <c r="EE16" s="37"/>
      <c r="EF16" s="37"/>
      <c r="EG16" s="37"/>
      <c r="EH16" s="37"/>
      <c r="EI16" s="37"/>
      <c r="EJ16" s="37"/>
      <c r="EK16" s="37"/>
      <c r="EL16" s="38"/>
      <c r="EM16" s="38"/>
      <c r="EN16" s="38"/>
      <c r="EO16" s="38"/>
      <c r="EP16" s="38"/>
      <c r="EQ16" s="38"/>
      <c r="ER16" s="18"/>
      <c r="ES16" s="18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</row>
    <row r="17" spans="1:172" ht="35.25" customHeight="1" x14ac:dyDescent="0.2">
      <c r="A17" s="35" t="s">
        <v>38</v>
      </c>
      <c r="B17" s="35"/>
      <c r="C17" s="35"/>
      <c r="D17" s="35"/>
      <c r="E17" s="35"/>
      <c r="F17" s="44" t="s">
        <v>39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6"/>
      <c r="AJ17" s="37">
        <f>SUM(AJ80)</f>
        <v>0</v>
      </c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>
        <f>SUM(AU80)</f>
        <v>0</v>
      </c>
      <c r="AV17" s="37"/>
      <c r="AW17" s="37"/>
      <c r="AX17" s="37"/>
      <c r="AY17" s="37"/>
      <c r="AZ17" s="37"/>
      <c r="BA17" s="37"/>
      <c r="BB17" s="37"/>
      <c r="BC17" s="37">
        <f t="shared" ref="BC17:BC19" si="23">SUM(BC80)</f>
        <v>0</v>
      </c>
      <c r="BD17" s="37"/>
      <c r="BE17" s="37"/>
      <c r="BF17" s="37"/>
      <c r="BG17" s="37"/>
      <c r="BH17" s="37"/>
      <c r="BI17" s="37"/>
      <c r="BJ17" s="37"/>
      <c r="BK17" s="37">
        <f t="shared" ref="BK17:BK19" si="24">SUM(BK80)</f>
        <v>0</v>
      </c>
      <c r="BL17" s="37"/>
      <c r="BM17" s="37"/>
      <c r="BN17" s="37"/>
      <c r="BO17" s="37"/>
      <c r="BP17" s="37"/>
      <c r="BQ17" s="37"/>
      <c r="BR17" s="37"/>
      <c r="BS17" s="37">
        <f t="shared" ref="BS17:BS19" si="25">SUM(BS80)</f>
        <v>0</v>
      </c>
      <c r="BT17" s="37"/>
      <c r="BU17" s="37"/>
      <c r="BV17" s="37"/>
      <c r="BW17" s="37"/>
      <c r="BX17" s="37"/>
      <c r="BY17" s="37"/>
      <c r="BZ17" s="37"/>
      <c r="CA17" s="37">
        <f t="shared" ref="CA17:CA19" si="26">SUM(CA80)</f>
        <v>0</v>
      </c>
      <c r="CB17" s="37"/>
      <c r="CC17" s="37"/>
      <c r="CD17" s="37"/>
      <c r="CE17" s="37"/>
      <c r="CF17" s="37"/>
      <c r="CG17" s="37"/>
      <c r="CH17" s="37"/>
      <c r="CI17" s="37">
        <f t="shared" ref="CI17:CI19" si="27">SUM(CI80)</f>
        <v>0</v>
      </c>
      <c r="CJ17" s="37"/>
      <c r="CK17" s="37"/>
      <c r="CL17" s="37"/>
      <c r="CM17" s="37"/>
      <c r="CN17" s="37"/>
      <c r="CO17" s="37"/>
      <c r="CP17" s="37"/>
      <c r="CQ17" s="37">
        <f t="shared" ref="CQ17:CQ19" si="28">SUM(CQ80)</f>
        <v>0</v>
      </c>
      <c r="CR17" s="37"/>
      <c r="CS17" s="37"/>
      <c r="CT17" s="37"/>
      <c r="CU17" s="37"/>
      <c r="CV17" s="37"/>
      <c r="CW17" s="37"/>
      <c r="CX17" s="37"/>
      <c r="CY17" s="37">
        <f t="shared" ref="CY17:CY19" si="29">SUM(CY80)</f>
        <v>0</v>
      </c>
      <c r="CZ17" s="37"/>
      <c r="DA17" s="37"/>
      <c r="DB17" s="37"/>
      <c r="DC17" s="37"/>
      <c r="DD17" s="37"/>
      <c r="DE17" s="37"/>
      <c r="DF17" s="37"/>
      <c r="DG17" s="37">
        <f t="shared" ref="DG17:DG19" si="30">SUM(DG80)</f>
        <v>0</v>
      </c>
      <c r="DH17" s="37"/>
      <c r="DI17" s="37"/>
      <c r="DJ17" s="37"/>
      <c r="DK17" s="37"/>
      <c r="DL17" s="37"/>
      <c r="DM17" s="37"/>
      <c r="DN17" s="37"/>
      <c r="DO17" s="37">
        <f t="shared" ref="DO17:DO19" si="31">SUM(DO80)</f>
        <v>0</v>
      </c>
      <c r="DP17" s="37"/>
      <c r="DQ17" s="37"/>
      <c r="DR17" s="37"/>
      <c r="DS17" s="37"/>
      <c r="DT17" s="37"/>
      <c r="DU17" s="37"/>
      <c r="DV17" s="37"/>
      <c r="DW17" s="18">
        <f>SUM(DW80)</f>
        <v>0</v>
      </c>
      <c r="DX17" s="18">
        <f t="shared" ref="DX17:EB19" si="32">SUM(DX80)</f>
        <v>0</v>
      </c>
      <c r="DY17" s="18">
        <f t="shared" si="32"/>
        <v>0</v>
      </c>
      <c r="DZ17" s="18">
        <f t="shared" si="32"/>
        <v>0</v>
      </c>
      <c r="EA17" s="18">
        <f t="shared" si="32"/>
        <v>0</v>
      </c>
      <c r="EB17" s="37">
        <f>SUM(EB80)</f>
        <v>0</v>
      </c>
      <c r="EC17" s="37"/>
      <c r="ED17" s="37"/>
      <c r="EE17" s="37"/>
      <c r="EF17" s="37"/>
      <c r="EG17" s="37"/>
      <c r="EH17" s="37"/>
      <c r="EI17" s="37"/>
      <c r="EJ17" s="37"/>
      <c r="EK17" s="37"/>
      <c r="EL17" s="38"/>
      <c r="EM17" s="38"/>
      <c r="EN17" s="38"/>
      <c r="EO17" s="38"/>
      <c r="EP17" s="38"/>
      <c r="EQ17" s="38"/>
      <c r="ER17" s="18"/>
      <c r="ES17" s="18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</row>
    <row r="18" spans="1:172" ht="34.5" customHeight="1" x14ac:dyDescent="0.2">
      <c r="A18" s="35" t="s">
        <v>40</v>
      </c>
      <c r="B18" s="35"/>
      <c r="C18" s="35"/>
      <c r="D18" s="35"/>
      <c r="E18" s="35"/>
      <c r="F18" s="44" t="s">
        <v>41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6"/>
      <c r="AJ18" s="37">
        <f>SUM(AJ81)</f>
        <v>0</v>
      </c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>
        <f>SUM(AU81)</f>
        <v>0</v>
      </c>
      <c r="AV18" s="37"/>
      <c r="AW18" s="37"/>
      <c r="AX18" s="37"/>
      <c r="AY18" s="37"/>
      <c r="AZ18" s="37"/>
      <c r="BA18" s="37"/>
      <c r="BB18" s="37"/>
      <c r="BC18" s="37">
        <f t="shared" si="23"/>
        <v>0</v>
      </c>
      <c r="BD18" s="37"/>
      <c r="BE18" s="37"/>
      <c r="BF18" s="37"/>
      <c r="BG18" s="37"/>
      <c r="BH18" s="37"/>
      <c r="BI18" s="37"/>
      <c r="BJ18" s="37"/>
      <c r="BK18" s="37">
        <f t="shared" si="24"/>
        <v>0</v>
      </c>
      <c r="BL18" s="37"/>
      <c r="BM18" s="37"/>
      <c r="BN18" s="37"/>
      <c r="BO18" s="37"/>
      <c r="BP18" s="37"/>
      <c r="BQ18" s="37"/>
      <c r="BR18" s="37"/>
      <c r="BS18" s="37">
        <f t="shared" si="25"/>
        <v>0</v>
      </c>
      <c r="BT18" s="37"/>
      <c r="BU18" s="37"/>
      <c r="BV18" s="37"/>
      <c r="BW18" s="37"/>
      <c r="BX18" s="37"/>
      <c r="BY18" s="37"/>
      <c r="BZ18" s="37"/>
      <c r="CA18" s="37">
        <f t="shared" si="26"/>
        <v>0</v>
      </c>
      <c r="CB18" s="37"/>
      <c r="CC18" s="37"/>
      <c r="CD18" s="37"/>
      <c r="CE18" s="37"/>
      <c r="CF18" s="37"/>
      <c r="CG18" s="37"/>
      <c r="CH18" s="37"/>
      <c r="CI18" s="37">
        <f t="shared" si="27"/>
        <v>0</v>
      </c>
      <c r="CJ18" s="37"/>
      <c r="CK18" s="37"/>
      <c r="CL18" s="37"/>
      <c r="CM18" s="37"/>
      <c r="CN18" s="37"/>
      <c r="CO18" s="37"/>
      <c r="CP18" s="37"/>
      <c r="CQ18" s="37">
        <f t="shared" si="28"/>
        <v>0</v>
      </c>
      <c r="CR18" s="37"/>
      <c r="CS18" s="37"/>
      <c r="CT18" s="37"/>
      <c r="CU18" s="37"/>
      <c r="CV18" s="37"/>
      <c r="CW18" s="37"/>
      <c r="CX18" s="37"/>
      <c r="CY18" s="37">
        <f t="shared" si="29"/>
        <v>0</v>
      </c>
      <c r="CZ18" s="37"/>
      <c r="DA18" s="37"/>
      <c r="DB18" s="37"/>
      <c r="DC18" s="37"/>
      <c r="DD18" s="37"/>
      <c r="DE18" s="37"/>
      <c r="DF18" s="37"/>
      <c r="DG18" s="37">
        <f t="shared" si="30"/>
        <v>0</v>
      </c>
      <c r="DH18" s="37"/>
      <c r="DI18" s="37"/>
      <c r="DJ18" s="37"/>
      <c r="DK18" s="37"/>
      <c r="DL18" s="37"/>
      <c r="DM18" s="37"/>
      <c r="DN18" s="37"/>
      <c r="DO18" s="37">
        <f t="shared" si="31"/>
        <v>0</v>
      </c>
      <c r="DP18" s="37"/>
      <c r="DQ18" s="37"/>
      <c r="DR18" s="37"/>
      <c r="DS18" s="37"/>
      <c r="DT18" s="37"/>
      <c r="DU18" s="37"/>
      <c r="DV18" s="37"/>
      <c r="DW18" s="18">
        <f>SUM(DW81)</f>
        <v>0</v>
      </c>
      <c r="DX18" s="18">
        <f t="shared" si="32"/>
        <v>0</v>
      </c>
      <c r="DY18" s="18">
        <f t="shared" si="32"/>
        <v>0</v>
      </c>
      <c r="DZ18" s="18">
        <f t="shared" si="32"/>
        <v>0</v>
      </c>
      <c r="EA18" s="18">
        <f t="shared" si="32"/>
        <v>0</v>
      </c>
      <c r="EB18" s="37">
        <f t="shared" si="32"/>
        <v>0</v>
      </c>
      <c r="EC18" s="37"/>
      <c r="ED18" s="37"/>
      <c r="EE18" s="37"/>
      <c r="EF18" s="37"/>
      <c r="EG18" s="37"/>
      <c r="EH18" s="37"/>
      <c r="EI18" s="37"/>
      <c r="EJ18" s="37"/>
      <c r="EK18" s="37"/>
      <c r="EL18" s="38"/>
      <c r="EM18" s="38"/>
      <c r="EN18" s="38"/>
      <c r="EO18" s="38"/>
      <c r="EP18" s="38"/>
      <c r="EQ18" s="38"/>
      <c r="ER18" s="18"/>
      <c r="ES18" s="18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</row>
    <row r="19" spans="1:172" ht="26.25" customHeight="1" x14ac:dyDescent="0.2">
      <c r="A19" s="35" t="s">
        <v>42</v>
      </c>
      <c r="B19" s="35"/>
      <c r="C19" s="35"/>
      <c r="D19" s="35"/>
      <c r="E19" s="35"/>
      <c r="F19" s="44" t="s">
        <v>43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6"/>
      <c r="AJ19" s="37">
        <f>SUM(AJ82)</f>
        <v>1.13845142</v>
      </c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>
        <f>SUM(AU82)</f>
        <v>33.891000000000005</v>
      </c>
      <c r="AV19" s="37"/>
      <c r="AW19" s="37"/>
      <c r="AX19" s="37"/>
      <c r="AY19" s="37"/>
      <c r="AZ19" s="37"/>
      <c r="BA19" s="37"/>
      <c r="BB19" s="37"/>
      <c r="BC19" s="37">
        <f t="shared" si="23"/>
        <v>45.134805740800005</v>
      </c>
      <c r="BD19" s="37"/>
      <c r="BE19" s="37"/>
      <c r="BF19" s="37"/>
      <c r="BG19" s="37"/>
      <c r="BH19" s="37"/>
      <c r="BI19" s="37"/>
      <c r="BJ19" s="37"/>
      <c r="BK19" s="37">
        <f t="shared" si="24"/>
        <v>0</v>
      </c>
      <c r="BL19" s="37"/>
      <c r="BM19" s="37"/>
      <c r="BN19" s="37"/>
      <c r="BO19" s="37"/>
      <c r="BP19" s="37"/>
      <c r="BQ19" s="37"/>
      <c r="BR19" s="37"/>
      <c r="BS19" s="37">
        <f t="shared" si="25"/>
        <v>0.24088999999999999</v>
      </c>
      <c r="BT19" s="37"/>
      <c r="BU19" s="37"/>
      <c r="BV19" s="37"/>
      <c r="BW19" s="37"/>
      <c r="BX19" s="37"/>
      <c r="BY19" s="37"/>
      <c r="BZ19" s="37"/>
      <c r="CA19" s="37">
        <f t="shared" si="26"/>
        <v>0</v>
      </c>
      <c r="CB19" s="37"/>
      <c r="CC19" s="37"/>
      <c r="CD19" s="37"/>
      <c r="CE19" s="37"/>
      <c r="CF19" s="37"/>
      <c r="CG19" s="37"/>
      <c r="CH19" s="37"/>
      <c r="CI19" s="37">
        <f t="shared" si="27"/>
        <v>2.3480721099999999</v>
      </c>
      <c r="CJ19" s="37"/>
      <c r="CK19" s="37"/>
      <c r="CL19" s="37"/>
      <c r="CM19" s="37"/>
      <c r="CN19" s="37"/>
      <c r="CO19" s="37"/>
      <c r="CP19" s="37"/>
      <c r="CQ19" s="37">
        <f t="shared" si="28"/>
        <v>0</v>
      </c>
      <c r="CR19" s="37"/>
      <c r="CS19" s="37"/>
      <c r="CT19" s="37"/>
      <c r="CU19" s="37"/>
      <c r="CV19" s="37"/>
      <c r="CW19" s="37"/>
      <c r="CX19" s="37"/>
      <c r="CY19" s="37">
        <f t="shared" si="29"/>
        <v>25.229905394600003</v>
      </c>
      <c r="CZ19" s="37"/>
      <c r="DA19" s="37"/>
      <c r="DB19" s="37"/>
      <c r="DC19" s="37"/>
      <c r="DD19" s="37"/>
      <c r="DE19" s="37"/>
      <c r="DF19" s="37"/>
      <c r="DG19" s="37">
        <f t="shared" si="30"/>
        <v>0</v>
      </c>
      <c r="DH19" s="37"/>
      <c r="DI19" s="37"/>
      <c r="DJ19" s="37"/>
      <c r="DK19" s="37"/>
      <c r="DL19" s="37"/>
      <c r="DM19" s="37"/>
      <c r="DN19" s="37"/>
      <c r="DO19" s="37">
        <f t="shared" si="31"/>
        <v>17.315938236199997</v>
      </c>
      <c r="DP19" s="37"/>
      <c r="DQ19" s="37"/>
      <c r="DR19" s="37"/>
      <c r="DS19" s="37"/>
      <c r="DT19" s="37"/>
      <c r="DU19" s="37"/>
      <c r="DV19" s="37"/>
      <c r="DW19" s="18">
        <f>SUM(DW82)</f>
        <v>45.4152126364</v>
      </c>
      <c r="DX19" s="18">
        <f t="shared" si="32"/>
        <v>40.730158566200004</v>
      </c>
      <c r="DY19" s="18">
        <f t="shared" si="32"/>
        <v>45.131643108399999</v>
      </c>
      <c r="DZ19" s="18">
        <f t="shared" si="32"/>
        <v>37.879532508400004</v>
      </c>
      <c r="EA19" s="18">
        <f t="shared" si="32"/>
        <v>-11.243805740799999</v>
      </c>
      <c r="EB19" s="37">
        <f>SUM(EB82)</f>
        <v>0</v>
      </c>
      <c r="EC19" s="37"/>
      <c r="ED19" s="37"/>
      <c r="EE19" s="37"/>
      <c r="EF19" s="37"/>
      <c r="EG19" s="37"/>
      <c r="EH19" s="37"/>
      <c r="EI19" s="37"/>
      <c r="EJ19" s="37"/>
      <c r="EK19" s="37"/>
      <c r="EL19" s="38"/>
      <c r="EM19" s="38"/>
      <c r="EN19" s="38"/>
      <c r="EO19" s="38"/>
      <c r="EP19" s="38"/>
      <c r="EQ19" s="38"/>
      <c r="ER19" s="18"/>
      <c r="ES19" s="18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</row>
    <row r="20" spans="1:172" ht="23.25" customHeight="1" x14ac:dyDescent="0.2">
      <c r="A20" s="43" t="s">
        <v>44</v>
      </c>
      <c r="B20" s="43"/>
      <c r="C20" s="43"/>
      <c r="D20" s="43"/>
      <c r="E20" s="43"/>
      <c r="F20" s="59" t="s">
        <v>45</v>
      </c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1"/>
      <c r="AJ20" s="42">
        <f>SUM(AJ21+AJ25+AJ28+AJ37)</f>
        <v>0</v>
      </c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>
        <f>SUM(AU21+AU25+AU28+AU37)</f>
        <v>0</v>
      </c>
      <c r="AV20" s="42"/>
      <c r="AW20" s="42"/>
      <c r="AX20" s="42"/>
      <c r="AY20" s="42"/>
      <c r="AZ20" s="42"/>
      <c r="BA20" s="42"/>
      <c r="BB20" s="42"/>
      <c r="BC20" s="42">
        <f t="shared" ref="BC20" si="33">SUM(BC21+BC25+BC28+BC37)</f>
        <v>0</v>
      </c>
      <c r="BD20" s="42"/>
      <c r="BE20" s="42"/>
      <c r="BF20" s="42"/>
      <c r="BG20" s="42"/>
      <c r="BH20" s="42"/>
      <c r="BI20" s="42"/>
      <c r="BJ20" s="42"/>
      <c r="BK20" s="42">
        <f t="shared" ref="BK20" si="34">SUM(BK21+BK25+BK28+BK37)</f>
        <v>0</v>
      </c>
      <c r="BL20" s="42"/>
      <c r="BM20" s="42"/>
      <c r="BN20" s="42"/>
      <c r="BO20" s="42"/>
      <c r="BP20" s="42"/>
      <c r="BQ20" s="42"/>
      <c r="BR20" s="42"/>
      <c r="BS20" s="42">
        <f t="shared" ref="BS20" si="35">SUM(BS21+BS25+BS28+BS37)</f>
        <v>0</v>
      </c>
      <c r="BT20" s="42"/>
      <c r="BU20" s="42"/>
      <c r="BV20" s="42"/>
      <c r="BW20" s="42"/>
      <c r="BX20" s="42"/>
      <c r="BY20" s="42"/>
      <c r="BZ20" s="42"/>
      <c r="CA20" s="42">
        <f t="shared" ref="CA20" si="36">SUM(CA21+CA25+CA28+CA37)</f>
        <v>0</v>
      </c>
      <c r="CB20" s="42"/>
      <c r="CC20" s="42"/>
      <c r="CD20" s="42"/>
      <c r="CE20" s="42"/>
      <c r="CF20" s="42"/>
      <c r="CG20" s="42"/>
      <c r="CH20" s="42"/>
      <c r="CI20" s="42">
        <f t="shared" ref="CI20" si="37">SUM(CI21+CI25+CI28+CI37)</f>
        <v>0</v>
      </c>
      <c r="CJ20" s="42"/>
      <c r="CK20" s="42"/>
      <c r="CL20" s="42"/>
      <c r="CM20" s="42"/>
      <c r="CN20" s="42"/>
      <c r="CO20" s="42"/>
      <c r="CP20" s="42"/>
      <c r="CQ20" s="42">
        <f t="shared" ref="CQ20" si="38">SUM(CQ21+CQ25+CQ28+CQ37)</f>
        <v>0</v>
      </c>
      <c r="CR20" s="42"/>
      <c r="CS20" s="42"/>
      <c r="CT20" s="42"/>
      <c r="CU20" s="42"/>
      <c r="CV20" s="42"/>
      <c r="CW20" s="42"/>
      <c r="CX20" s="42"/>
      <c r="CY20" s="42">
        <f t="shared" ref="CY20" si="39">SUM(CY21+CY25+CY28+CY37)</f>
        <v>0</v>
      </c>
      <c r="CZ20" s="42"/>
      <c r="DA20" s="42"/>
      <c r="DB20" s="42"/>
      <c r="DC20" s="42"/>
      <c r="DD20" s="42"/>
      <c r="DE20" s="42"/>
      <c r="DF20" s="42"/>
      <c r="DG20" s="42">
        <f t="shared" ref="DG20" si="40">SUM(DG21+DG25+DG28+DG37)</f>
        <v>0</v>
      </c>
      <c r="DH20" s="42"/>
      <c r="DI20" s="42"/>
      <c r="DJ20" s="42"/>
      <c r="DK20" s="42"/>
      <c r="DL20" s="42"/>
      <c r="DM20" s="42"/>
      <c r="DN20" s="42"/>
      <c r="DO20" s="42">
        <f t="shared" ref="DO20" si="41">SUM(DO21+DO25+DO28+DO37)</f>
        <v>0</v>
      </c>
      <c r="DP20" s="42"/>
      <c r="DQ20" s="42"/>
      <c r="DR20" s="42"/>
      <c r="DS20" s="42"/>
      <c r="DT20" s="42"/>
      <c r="DU20" s="42"/>
      <c r="DV20" s="42"/>
      <c r="DW20" s="13">
        <f>SUM(DW21+DW25+DW28+DW37)</f>
        <v>0</v>
      </c>
      <c r="DX20" s="13">
        <f t="shared" ref="DX20:EA20" si="42">SUM(DX21+DX25+DX28+DX37)</f>
        <v>0</v>
      </c>
      <c r="DY20" s="13">
        <f t="shared" si="42"/>
        <v>0</v>
      </c>
      <c r="DZ20" s="13">
        <f t="shared" si="42"/>
        <v>0</v>
      </c>
      <c r="EA20" s="13">
        <f t="shared" si="42"/>
        <v>0</v>
      </c>
      <c r="EB20" s="42">
        <f>SUM(EB21+EB25+EB28+EB37)</f>
        <v>0</v>
      </c>
      <c r="EC20" s="42"/>
      <c r="ED20" s="42"/>
      <c r="EE20" s="42"/>
      <c r="EF20" s="42"/>
      <c r="EG20" s="42"/>
      <c r="EH20" s="42"/>
      <c r="EI20" s="42"/>
      <c r="EJ20" s="42"/>
      <c r="EK20" s="42"/>
      <c r="EL20" s="41"/>
      <c r="EM20" s="41"/>
      <c r="EN20" s="41"/>
      <c r="EO20" s="41"/>
      <c r="EP20" s="41"/>
      <c r="EQ20" s="41"/>
      <c r="ER20" s="13"/>
      <c r="ES20" s="13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</row>
    <row r="21" spans="1:172" ht="39.75" hidden="1" customHeight="1" x14ac:dyDescent="0.2">
      <c r="A21" s="43" t="s">
        <v>46</v>
      </c>
      <c r="B21" s="43"/>
      <c r="C21" s="43"/>
      <c r="D21" s="43"/>
      <c r="E21" s="43"/>
      <c r="F21" s="59" t="s">
        <v>47</v>
      </c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1"/>
      <c r="AJ21" s="42">
        <f>SUM(AJ22+AJ23+AJ24)</f>
        <v>0</v>
      </c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>
        <f>SUM(AU22+AU23+AU24)</f>
        <v>0</v>
      </c>
      <c r="AV21" s="42"/>
      <c r="AW21" s="42"/>
      <c r="AX21" s="42"/>
      <c r="AY21" s="42"/>
      <c r="AZ21" s="42"/>
      <c r="BA21" s="42"/>
      <c r="BB21" s="42"/>
      <c r="BC21" s="42">
        <f t="shared" ref="BC21" si="43">SUM(BC22+BC23+BC24)</f>
        <v>0</v>
      </c>
      <c r="BD21" s="42"/>
      <c r="BE21" s="42"/>
      <c r="BF21" s="42"/>
      <c r="BG21" s="42"/>
      <c r="BH21" s="42"/>
      <c r="BI21" s="42"/>
      <c r="BJ21" s="42"/>
      <c r="BK21" s="42">
        <f t="shared" ref="BK21" si="44">SUM(BK22+BK23+BK24)</f>
        <v>0</v>
      </c>
      <c r="BL21" s="42"/>
      <c r="BM21" s="42"/>
      <c r="BN21" s="42"/>
      <c r="BO21" s="42"/>
      <c r="BP21" s="42"/>
      <c r="BQ21" s="42"/>
      <c r="BR21" s="42"/>
      <c r="BS21" s="42">
        <f t="shared" ref="BS21" si="45">SUM(BS22+BS23+BS24)</f>
        <v>0</v>
      </c>
      <c r="BT21" s="42"/>
      <c r="BU21" s="42"/>
      <c r="BV21" s="42"/>
      <c r="BW21" s="42"/>
      <c r="BX21" s="42"/>
      <c r="BY21" s="42"/>
      <c r="BZ21" s="42"/>
      <c r="CA21" s="42">
        <f t="shared" ref="CA21" si="46">SUM(CA22+CA23+CA24)</f>
        <v>0</v>
      </c>
      <c r="CB21" s="42"/>
      <c r="CC21" s="42"/>
      <c r="CD21" s="42"/>
      <c r="CE21" s="42"/>
      <c r="CF21" s="42"/>
      <c r="CG21" s="42"/>
      <c r="CH21" s="42"/>
      <c r="CI21" s="42">
        <f t="shared" ref="CI21" si="47">SUM(CI22+CI23+CI24)</f>
        <v>0</v>
      </c>
      <c r="CJ21" s="42"/>
      <c r="CK21" s="42"/>
      <c r="CL21" s="42"/>
      <c r="CM21" s="42"/>
      <c r="CN21" s="42"/>
      <c r="CO21" s="42"/>
      <c r="CP21" s="42"/>
      <c r="CQ21" s="42">
        <f t="shared" ref="CQ21" si="48">SUM(CQ22+CQ23+CQ24)</f>
        <v>0</v>
      </c>
      <c r="CR21" s="42"/>
      <c r="CS21" s="42"/>
      <c r="CT21" s="42"/>
      <c r="CU21" s="42"/>
      <c r="CV21" s="42"/>
      <c r="CW21" s="42"/>
      <c r="CX21" s="42"/>
      <c r="CY21" s="42">
        <f t="shared" ref="CY21" si="49">SUM(CY22+CY23+CY24)</f>
        <v>0</v>
      </c>
      <c r="CZ21" s="42"/>
      <c r="DA21" s="42"/>
      <c r="DB21" s="42"/>
      <c r="DC21" s="42"/>
      <c r="DD21" s="42"/>
      <c r="DE21" s="42"/>
      <c r="DF21" s="42"/>
      <c r="DG21" s="42">
        <f t="shared" ref="DG21" si="50">SUM(DG22+DG23+DG24)</f>
        <v>0</v>
      </c>
      <c r="DH21" s="42"/>
      <c r="DI21" s="42"/>
      <c r="DJ21" s="42"/>
      <c r="DK21" s="42"/>
      <c r="DL21" s="42"/>
      <c r="DM21" s="42"/>
      <c r="DN21" s="42"/>
      <c r="DO21" s="42">
        <f t="shared" ref="DO21" si="51">SUM(DO22+DO23+DO24)</f>
        <v>0</v>
      </c>
      <c r="DP21" s="42"/>
      <c r="DQ21" s="42"/>
      <c r="DR21" s="42"/>
      <c r="DS21" s="42"/>
      <c r="DT21" s="42"/>
      <c r="DU21" s="42"/>
      <c r="DV21" s="42"/>
      <c r="DW21" s="13">
        <f>SUM(DW22+DW23+DW24)</f>
        <v>0</v>
      </c>
      <c r="DX21" s="13">
        <f t="shared" ref="DX21:EA21" si="52">SUM(DX22+DX23+DX24)</f>
        <v>0</v>
      </c>
      <c r="DY21" s="13">
        <f t="shared" si="52"/>
        <v>0</v>
      </c>
      <c r="DZ21" s="13">
        <f t="shared" si="52"/>
        <v>0</v>
      </c>
      <c r="EA21" s="13">
        <f t="shared" si="52"/>
        <v>0</v>
      </c>
      <c r="EB21" s="42">
        <f>SUM(EB22+EB23+EB24)</f>
        <v>0</v>
      </c>
      <c r="EC21" s="42"/>
      <c r="ED21" s="42"/>
      <c r="EE21" s="42"/>
      <c r="EF21" s="42"/>
      <c r="EG21" s="42"/>
      <c r="EH21" s="42"/>
      <c r="EI21" s="42"/>
      <c r="EJ21" s="42"/>
      <c r="EK21" s="42"/>
      <c r="EL21" s="41"/>
      <c r="EM21" s="41"/>
      <c r="EN21" s="41"/>
      <c r="EO21" s="41"/>
      <c r="EP21" s="41"/>
      <c r="EQ21" s="41"/>
      <c r="ER21" s="13"/>
      <c r="ES21" s="13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</row>
    <row r="22" spans="1:172" ht="55.5" hidden="1" customHeight="1" x14ac:dyDescent="0.2">
      <c r="A22" s="35" t="s">
        <v>48</v>
      </c>
      <c r="B22" s="35"/>
      <c r="C22" s="35"/>
      <c r="D22" s="35"/>
      <c r="E22" s="35"/>
      <c r="F22" s="44" t="s">
        <v>49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6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>
        <f>SUM(BK22+CA22+CQ22+DG22)</f>
        <v>0</v>
      </c>
      <c r="AV22" s="37"/>
      <c r="AW22" s="37"/>
      <c r="AX22" s="37"/>
      <c r="AY22" s="37"/>
      <c r="AZ22" s="37"/>
      <c r="BA22" s="37"/>
      <c r="BB22" s="37"/>
      <c r="BC22" s="37">
        <f>SUM(BS22+CI22+CY22+DO22)</f>
        <v>0</v>
      </c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18"/>
      <c r="DX22" s="18"/>
      <c r="DY22" s="18"/>
      <c r="DZ22" s="18"/>
      <c r="EA22" s="18">
        <f>SUM(BC22-DW22)</f>
        <v>0</v>
      </c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8"/>
      <c r="EM22" s="38"/>
      <c r="EN22" s="38"/>
      <c r="EO22" s="38"/>
      <c r="EP22" s="38"/>
      <c r="EQ22" s="38"/>
      <c r="ER22" s="18"/>
      <c r="ES22" s="18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</row>
    <row r="23" spans="1:172" ht="54" hidden="1" customHeight="1" x14ac:dyDescent="0.2">
      <c r="A23" s="35" t="s">
        <v>50</v>
      </c>
      <c r="B23" s="35"/>
      <c r="C23" s="35"/>
      <c r="D23" s="35"/>
      <c r="E23" s="35"/>
      <c r="F23" s="36" t="s">
        <v>51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>
        <f t="shared" ref="AU23:AU24" si="53">SUM(BK23+CA23+CQ23+DG23)</f>
        <v>0</v>
      </c>
      <c r="AV23" s="37"/>
      <c r="AW23" s="37"/>
      <c r="AX23" s="37"/>
      <c r="AY23" s="37"/>
      <c r="AZ23" s="37"/>
      <c r="BA23" s="37"/>
      <c r="BB23" s="37"/>
      <c r="BC23" s="37">
        <f t="shared" ref="BC23:BC24" si="54">SUM(BS23+CI23+CY23+DO23)</f>
        <v>0</v>
      </c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18"/>
      <c r="DX23" s="18"/>
      <c r="DY23" s="18"/>
      <c r="DZ23" s="18"/>
      <c r="EA23" s="18">
        <f t="shared" ref="EA23:EA24" si="55">SUM(BC23-DW23)</f>
        <v>0</v>
      </c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8"/>
      <c r="EM23" s="38"/>
      <c r="EN23" s="38"/>
      <c r="EO23" s="38"/>
      <c r="EP23" s="38"/>
      <c r="EQ23" s="38"/>
      <c r="ER23" s="18"/>
      <c r="ES23" s="18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</row>
    <row r="24" spans="1:172" ht="48.75" hidden="1" customHeight="1" x14ac:dyDescent="0.2">
      <c r="A24" s="35" t="s">
        <v>52</v>
      </c>
      <c r="B24" s="35"/>
      <c r="C24" s="35"/>
      <c r="D24" s="35"/>
      <c r="E24" s="35"/>
      <c r="F24" s="36" t="s">
        <v>53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>
        <f t="shared" si="53"/>
        <v>0</v>
      </c>
      <c r="AV24" s="37"/>
      <c r="AW24" s="37"/>
      <c r="AX24" s="37"/>
      <c r="AY24" s="37"/>
      <c r="AZ24" s="37"/>
      <c r="BA24" s="37"/>
      <c r="BB24" s="37"/>
      <c r="BC24" s="37">
        <f t="shared" si="54"/>
        <v>0</v>
      </c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18"/>
      <c r="DX24" s="18"/>
      <c r="DY24" s="18"/>
      <c r="DZ24" s="18"/>
      <c r="EA24" s="18">
        <f t="shared" si="55"/>
        <v>0</v>
      </c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8"/>
      <c r="EM24" s="38"/>
      <c r="EN24" s="38"/>
      <c r="EO24" s="38"/>
      <c r="EP24" s="38"/>
      <c r="EQ24" s="38"/>
      <c r="ER24" s="18"/>
      <c r="ES24" s="18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</row>
    <row r="25" spans="1:172" ht="36" hidden="1" customHeight="1" x14ac:dyDescent="0.2">
      <c r="A25" s="43" t="s">
        <v>54</v>
      </c>
      <c r="B25" s="43"/>
      <c r="C25" s="43"/>
      <c r="D25" s="43"/>
      <c r="E25" s="43"/>
      <c r="F25" s="40" t="s">
        <v>55</v>
      </c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2">
        <f>SUM(AJ26+AJ27)</f>
        <v>0</v>
      </c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>
        <f>SUM(AU26:BB27)</f>
        <v>0</v>
      </c>
      <c r="AV25" s="42"/>
      <c r="AW25" s="42"/>
      <c r="AX25" s="42"/>
      <c r="AY25" s="42"/>
      <c r="AZ25" s="42"/>
      <c r="BA25" s="42"/>
      <c r="BB25" s="42"/>
      <c r="BC25" s="42">
        <f t="shared" ref="BC25" si="56">SUM(BC26:BJ27)</f>
        <v>0</v>
      </c>
      <c r="BD25" s="42"/>
      <c r="BE25" s="42"/>
      <c r="BF25" s="42"/>
      <c r="BG25" s="42"/>
      <c r="BH25" s="42"/>
      <c r="BI25" s="42"/>
      <c r="BJ25" s="42"/>
      <c r="BK25" s="42">
        <f t="shared" ref="BK25" si="57">SUM(BK26:BR27)</f>
        <v>0</v>
      </c>
      <c r="BL25" s="42"/>
      <c r="BM25" s="42"/>
      <c r="BN25" s="42"/>
      <c r="BO25" s="42"/>
      <c r="BP25" s="42"/>
      <c r="BQ25" s="42"/>
      <c r="BR25" s="42"/>
      <c r="BS25" s="42">
        <f t="shared" ref="BS25" si="58">SUM(BS26:BZ27)</f>
        <v>0</v>
      </c>
      <c r="BT25" s="42"/>
      <c r="BU25" s="42"/>
      <c r="BV25" s="42"/>
      <c r="BW25" s="42"/>
      <c r="BX25" s="42"/>
      <c r="BY25" s="42"/>
      <c r="BZ25" s="42"/>
      <c r="CA25" s="42">
        <f t="shared" ref="CA25" si="59">SUM(CA26:CH27)</f>
        <v>0</v>
      </c>
      <c r="CB25" s="42"/>
      <c r="CC25" s="42"/>
      <c r="CD25" s="42"/>
      <c r="CE25" s="42"/>
      <c r="CF25" s="42"/>
      <c r="CG25" s="42"/>
      <c r="CH25" s="42"/>
      <c r="CI25" s="42">
        <f t="shared" ref="CI25" si="60">SUM(CI26:CP27)</f>
        <v>0</v>
      </c>
      <c r="CJ25" s="42"/>
      <c r="CK25" s="42"/>
      <c r="CL25" s="42"/>
      <c r="CM25" s="42"/>
      <c r="CN25" s="42"/>
      <c r="CO25" s="42"/>
      <c r="CP25" s="42"/>
      <c r="CQ25" s="42">
        <f t="shared" ref="CQ25" si="61">SUM(CQ26:CX27)</f>
        <v>0</v>
      </c>
      <c r="CR25" s="42"/>
      <c r="CS25" s="42"/>
      <c r="CT25" s="42"/>
      <c r="CU25" s="42"/>
      <c r="CV25" s="42"/>
      <c r="CW25" s="42"/>
      <c r="CX25" s="42"/>
      <c r="CY25" s="42">
        <f t="shared" ref="CY25" si="62">SUM(CY26:DF27)</f>
        <v>0</v>
      </c>
      <c r="CZ25" s="42"/>
      <c r="DA25" s="42"/>
      <c r="DB25" s="42"/>
      <c r="DC25" s="42"/>
      <c r="DD25" s="42"/>
      <c r="DE25" s="42"/>
      <c r="DF25" s="42"/>
      <c r="DG25" s="42">
        <f t="shared" ref="DG25" si="63">SUM(DG26:DN27)</f>
        <v>0</v>
      </c>
      <c r="DH25" s="42"/>
      <c r="DI25" s="42"/>
      <c r="DJ25" s="42"/>
      <c r="DK25" s="42"/>
      <c r="DL25" s="42"/>
      <c r="DM25" s="42"/>
      <c r="DN25" s="42"/>
      <c r="DO25" s="42">
        <f t="shared" ref="DO25" si="64">SUM(DO26:DV27)</f>
        <v>0</v>
      </c>
      <c r="DP25" s="42"/>
      <c r="DQ25" s="42"/>
      <c r="DR25" s="42"/>
      <c r="DS25" s="42"/>
      <c r="DT25" s="42"/>
      <c r="DU25" s="42"/>
      <c r="DV25" s="42"/>
      <c r="DW25" s="13">
        <f>SUM(DW26:DW27)</f>
        <v>0</v>
      </c>
      <c r="DX25" s="13">
        <f t="shared" ref="DX25:DZ25" si="65">SUM(DX26:DX27)</f>
        <v>0</v>
      </c>
      <c r="DY25" s="13">
        <f t="shared" si="65"/>
        <v>0</v>
      </c>
      <c r="DZ25" s="13">
        <f t="shared" si="65"/>
        <v>0</v>
      </c>
      <c r="EA25" s="13">
        <f>SUM(EA26:EA27)</f>
        <v>0</v>
      </c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1"/>
      <c r="EM25" s="41"/>
      <c r="EN25" s="41"/>
      <c r="EO25" s="41"/>
      <c r="EP25" s="41"/>
      <c r="EQ25" s="41"/>
      <c r="ER25" s="13"/>
      <c r="ES25" s="13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</row>
    <row r="26" spans="1:172" ht="61.5" hidden="1" customHeight="1" x14ac:dyDescent="0.2">
      <c r="A26" s="35" t="s">
        <v>56</v>
      </c>
      <c r="B26" s="35"/>
      <c r="C26" s="35"/>
      <c r="D26" s="35"/>
      <c r="E26" s="35"/>
      <c r="F26" s="36" t="s">
        <v>57</v>
      </c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>
        <f t="shared" ref="AU26:AU27" si="66">SUM(BK26+CA26+CQ26+DG26)</f>
        <v>0</v>
      </c>
      <c r="AV26" s="37"/>
      <c r="AW26" s="37"/>
      <c r="AX26" s="37"/>
      <c r="AY26" s="37"/>
      <c r="AZ26" s="37"/>
      <c r="BA26" s="37"/>
      <c r="BB26" s="37"/>
      <c r="BC26" s="37">
        <f t="shared" ref="BC26:BC27" si="67">SUM(BS26+CI26+CY26+DO26)</f>
        <v>0</v>
      </c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18"/>
      <c r="DX26" s="18"/>
      <c r="DY26" s="18"/>
      <c r="DZ26" s="18"/>
      <c r="EA26" s="18">
        <f t="shared" ref="EA26:EA27" si="68">SUM(BC26-DW26)</f>
        <v>0</v>
      </c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8"/>
      <c r="EM26" s="38"/>
      <c r="EN26" s="38"/>
      <c r="EO26" s="38"/>
      <c r="EP26" s="38"/>
      <c r="EQ26" s="38"/>
      <c r="ER26" s="18"/>
      <c r="ES26" s="18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</row>
    <row r="27" spans="1:172" ht="48.75" hidden="1" customHeight="1" x14ac:dyDescent="0.2">
      <c r="A27" s="35" t="s">
        <v>58</v>
      </c>
      <c r="B27" s="35"/>
      <c r="C27" s="35"/>
      <c r="D27" s="35"/>
      <c r="E27" s="35"/>
      <c r="F27" s="36" t="s">
        <v>59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>
        <f t="shared" si="66"/>
        <v>0</v>
      </c>
      <c r="AV27" s="37"/>
      <c r="AW27" s="37"/>
      <c r="AX27" s="37"/>
      <c r="AY27" s="37"/>
      <c r="AZ27" s="37"/>
      <c r="BA27" s="37"/>
      <c r="BB27" s="37"/>
      <c r="BC27" s="37">
        <f t="shared" si="67"/>
        <v>0</v>
      </c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18"/>
      <c r="DX27" s="18"/>
      <c r="DY27" s="18"/>
      <c r="DZ27" s="18"/>
      <c r="EA27" s="18">
        <f t="shared" si="68"/>
        <v>0</v>
      </c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8"/>
      <c r="EM27" s="38"/>
      <c r="EN27" s="38"/>
      <c r="EO27" s="38"/>
      <c r="EP27" s="38"/>
      <c r="EQ27" s="38"/>
      <c r="ER27" s="18"/>
      <c r="ES27" s="18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</row>
    <row r="28" spans="1:172" ht="44.25" hidden="1" customHeight="1" x14ac:dyDescent="0.2">
      <c r="A28" s="43" t="s">
        <v>60</v>
      </c>
      <c r="B28" s="43"/>
      <c r="C28" s="43"/>
      <c r="D28" s="43"/>
      <c r="E28" s="43"/>
      <c r="F28" s="59" t="s">
        <v>61</v>
      </c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1"/>
      <c r="AJ28" s="42">
        <f t="shared" ref="AJ28" si="69">SUM(AJ29+AJ33)</f>
        <v>0</v>
      </c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>
        <f>SUM(AU29+AU33)</f>
        <v>0</v>
      </c>
      <c r="AV28" s="42"/>
      <c r="AW28" s="42"/>
      <c r="AX28" s="42"/>
      <c r="AY28" s="42"/>
      <c r="AZ28" s="42"/>
      <c r="BA28" s="42"/>
      <c r="BB28" s="42"/>
      <c r="BC28" s="42">
        <f t="shared" ref="BC28" si="70">SUM(BC29+BC33)</f>
        <v>0</v>
      </c>
      <c r="BD28" s="42"/>
      <c r="BE28" s="42"/>
      <c r="BF28" s="42"/>
      <c r="BG28" s="42"/>
      <c r="BH28" s="42"/>
      <c r="BI28" s="42"/>
      <c r="BJ28" s="42"/>
      <c r="BK28" s="42">
        <f t="shared" ref="BK28" si="71">SUM(BK29+BK33)</f>
        <v>0</v>
      </c>
      <c r="BL28" s="42"/>
      <c r="BM28" s="42"/>
      <c r="BN28" s="42"/>
      <c r="BO28" s="42"/>
      <c r="BP28" s="42"/>
      <c r="BQ28" s="42"/>
      <c r="BR28" s="42"/>
      <c r="BS28" s="42">
        <f t="shared" ref="BS28" si="72">SUM(BS29+BS33)</f>
        <v>0</v>
      </c>
      <c r="BT28" s="42"/>
      <c r="BU28" s="42"/>
      <c r="BV28" s="42"/>
      <c r="BW28" s="42"/>
      <c r="BX28" s="42"/>
      <c r="BY28" s="42"/>
      <c r="BZ28" s="42"/>
      <c r="CA28" s="42">
        <f t="shared" ref="CA28" si="73">SUM(CA29+CA33)</f>
        <v>0</v>
      </c>
      <c r="CB28" s="42"/>
      <c r="CC28" s="42"/>
      <c r="CD28" s="42"/>
      <c r="CE28" s="42"/>
      <c r="CF28" s="42"/>
      <c r="CG28" s="42"/>
      <c r="CH28" s="42"/>
      <c r="CI28" s="42">
        <f t="shared" ref="CI28" si="74">SUM(CI29+CI33)</f>
        <v>0</v>
      </c>
      <c r="CJ28" s="42"/>
      <c r="CK28" s="42"/>
      <c r="CL28" s="42"/>
      <c r="CM28" s="42"/>
      <c r="CN28" s="42"/>
      <c r="CO28" s="42"/>
      <c r="CP28" s="42"/>
      <c r="CQ28" s="42">
        <f t="shared" ref="CQ28" si="75">SUM(CQ29+CQ33)</f>
        <v>0</v>
      </c>
      <c r="CR28" s="42"/>
      <c r="CS28" s="42"/>
      <c r="CT28" s="42"/>
      <c r="CU28" s="42"/>
      <c r="CV28" s="42"/>
      <c r="CW28" s="42"/>
      <c r="CX28" s="42"/>
      <c r="CY28" s="42">
        <f t="shared" ref="CY28" si="76">SUM(CY29+CY33)</f>
        <v>0</v>
      </c>
      <c r="CZ28" s="42"/>
      <c r="DA28" s="42"/>
      <c r="DB28" s="42"/>
      <c r="DC28" s="42"/>
      <c r="DD28" s="42"/>
      <c r="DE28" s="42"/>
      <c r="DF28" s="42"/>
      <c r="DG28" s="42">
        <f t="shared" ref="DG28" si="77">SUM(DG29+DG33)</f>
        <v>0</v>
      </c>
      <c r="DH28" s="42"/>
      <c r="DI28" s="42"/>
      <c r="DJ28" s="42"/>
      <c r="DK28" s="42"/>
      <c r="DL28" s="42"/>
      <c r="DM28" s="42"/>
      <c r="DN28" s="42"/>
      <c r="DO28" s="42">
        <f t="shared" ref="DO28" si="78">SUM(DO29+DO33)</f>
        <v>0</v>
      </c>
      <c r="DP28" s="42"/>
      <c r="DQ28" s="42"/>
      <c r="DR28" s="42"/>
      <c r="DS28" s="42"/>
      <c r="DT28" s="42"/>
      <c r="DU28" s="42"/>
      <c r="DV28" s="42"/>
      <c r="DW28" s="13">
        <f>SUM(DW29+DW33)</f>
        <v>0</v>
      </c>
      <c r="DX28" s="13">
        <f t="shared" ref="DX28:EA28" si="79">SUM(DX29+DX33)</f>
        <v>0</v>
      </c>
      <c r="DY28" s="13">
        <f t="shared" si="79"/>
        <v>0</v>
      </c>
      <c r="DZ28" s="13">
        <f t="shared" si="79"/>
        <v>0</v>
      </c>
      <c r="EA28" s="13">
        <f t="shared" si="79"/>
        <v>0</v>
      </c>
      <c r="EB28" s="42">
        <f>SUM(EB29+EB33)</f>
        <v>0</v>
      </c>
      <c r="EC28" s="42"/>
      <c r="ED28" s="42"/>
      <c r="EE28" s="42"/>
      <c r="EF28" s="42"/>
      <c r="EG28" s="42"/>
      <c r="EH28" s="42"/>
      <c r="EI28" s="42"/>
      <c r="EJ28" s="42"/>
      <c r="EK28" s="42"/>
      <c r="EL28" s="41"/>
      <c r="EM28" s="41"/>
      <c r="EN28" s="41"/>
      <c r="EO28" s="41"/>
      <c r="EP28" s="41"/>
      <c r="EQ28" s="41"/>
      <c r="ER28" s="13"/>
      <c r="ES28" s="13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</row>
    <row r="29" spans="1:172" ht="36" hidden="1" customHeight="1" x14ac:dyDescent="0.2">
      <c r="A29" s="35" t="s">
        <v>62</v>
      </c>
      <c r="B29" s="35"/>
      <c r="C29" s="35"/>
      <c r="D29" s="35"/>
      <c r="E29" s="35"/>
      <c r="F29" s="44" t="s">
        <v>63</v>
      </c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6"/>
      <c r="AJ29" s="37">
        <f>SUM(AJ30+AJ31+AJ32)</f>
        <v>0</v>
      </c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>
        <f>SUM(AU30+AU31+AU32)</f>
        <v>0</v>
      </c>
      <c r="AV29" s="37"/>
      <c r="AW29" s="37"/>
      <c r="AX29" s="37"/>
      <c r="AY29" s="37"/>
      <c r="AZ29" s="37"/>
      <c r="BA29" s="37"/>
      <c r="BB29" s="37"/>
      <c r="BC29" s="37">
        <f t="shared" ref="BC29" si="80">SUM(BC30+BC31+BC32)</f>
        <v>0</v>
      </c>
      <c r="BD29" s="37"/>
      <c r="BE29" s="37"/>
      <c r="BF29" s="37"/>
      <c r="BG29" s="37"/>
      <c r="BH29" s="37"/>
      <c r="BI29" s="37"/>
      <c r="BJ29" s="37"/>
      <c r="BK29" s="37">
        <f t="shared" ref="BK29" si="81">SUM(BK30+BK31+BK32)</f>
        <v>0</v>
      </c>
      <c r="BL29" s="37"/>
      <c r="BM29" s="37"/>
      <c r="BN29" s="37"/>
      <c r="BO29" s="37"/>
      <c r="BP29" s="37"/>
      <c r="BQ29" s="37"/>
      <c r="BR29" s="37"/>
      <c r="BS29" s="37">
        <f t="shared" ref="BS29" si="82">SUM(BS30+BS31+BS32)</f>
        <v>0</v>
      </c>
      <c r="BT29" s="37"/>
      <c r="BU29" s="37"/>
      <c r="BV29" s="37"/>
      <c r="BW29" s="37"/>
      <c r="BX29" s="37"/>
      <c r="BY29" s="37"/>
      <c r="BZ29" s="37"/>
      <c r="CA29" s="37">
        <f t="shared" ref="CA29" si="83">SUM(CA30+CA31+CA32)</f>
        <v>0</v>
      </c>
      <c r="CB29" s="37"/>
      <c r="CC29" s="37"/>
      <c r="CD29" s="37"/>
      <c r="CE29" s="37"/>
      <c r="CF29" s="37"/>
      <c r="CG29" s="37"/>
      <c r="CH29" s="37"/>
      <c r="CI29" s="37">
        <f t="shared" ref="CI29" si="84">SUM(CI30+CI31+CI32)</f>
        <v>0</v>
      </c>
      <c r="CJ29" s="37"/>
      <c r="CK29" s="37"/>
      <c r="CL29" s="37"/>
      <c r="CM29" s="37"/>
      <c r="CN29" s="37"/>
      <c r="CO29" s="37"/>
      <c r="CP29" s="37"/>
      <c r="CQ29" s="37">
        <f t="shared" ref="CQ29" si="85">SUM(CQ30+CQ31+CQ32)</f>
        <v>0</v>
      </c>
      <c r="CR29" s="37"/>
      <c r="CS29" s="37"/>
      <c r="CT29" s="37"/>
      <c r="CU29" s="37"/>
      <c r="CV29" s="37"/>
      <c r="CW29" s="37"/>
      <c r="CX29" s="37"/>
      <c r="CY29" s="37">
        <f t="shared" ref="CY29" si="86">SUM(CY30+CY31+CY32)</f>
        <v>0</v>
      </c>
      <c r="CZ29" s="37"/>
      <c r="DA29" s="37"/>
      <c r="DB29" s="37"/>
      <c r="DC29" s="37"/>
      <c r="DD29" s="37"/>
      <c r="DE29" s="37"/>
      <c r="DF29" s="37"/>
      <c r="DG29" s="37">
        <f t="shared" ref="DG29" si="87">SUM(DG30+DG31+DG32)</f>
        <v>0</v>
      </c>
      <c r="DH29" s="37"/>
      <c r="DI29" s="37"/>
      <c r="DJ29" s="37"/>
      <c r="DK29" s="37"/>
      <c r="DL29" s="37"/>
      <c r="DM29" s="37"/>
      <c r="DN29" s="37"/>
      <c r="DO29" s="37">
        <f t="shared" ref="DO29" si="88">SUM(DO30+DO31+DO32)</f>
        <v>0</v>
      </c>
      <c r="DP29" s="37"/>
      <c r="DQ29" s="37"/>
      <c r="DR29" s="37"/>
      <c r="DS29" s="37"/>
      <c r="DT29" s="37"/>
      <c r="DU29" s="37"/>
      <c r="DV29" s="37"/>
      <c r="DW29" s="18">
        <f>SUM(DW30+DW31+DW32)</f>
        <v>0</v>
      </c>
      <c r="DX29" s="18">
        <f t="shared" ref="DX29:EB29" si="89">SUM(DX30+DX31+DX32)</f>
        <v>0</v>
      </c>
      <c r="DY29" s="18">
        <f t="shared" si="89"/>
        <v>0</v>
      </c>
      <c r="DZ29" s="18">
        <f t="shared" si="89"/>
        <v>0</v>
      </c>
      <c r="EA29" s="18">
        <f t="shared" si="89"/>
        <v>0</v>
      </c>
      <c r="EB29" s="37">
        <f t="shared" si="89"/>
        <v>0</v>
      </c>
      <c r="EC29" s="37"/>
      <c r="ED29" s="37"/>
      <c r="EE29" s="37"/>
      <c r="EF29" s="37"/>
      <c r="EG29" s="37"/>
      <c r="EH29" s="37"/>
      <c r="EI29" s="37"/>
      <c r="EJ29" s="37"/>
      <c r="EK29" s="37"/>
      <c r="EL29" s="38"/>
      <c r="EM29" s="38"/>
      <c r="EN29" s="38"/>
      <c r="EO29" s="38"/>
      <c r="EP29" s="38"/>
      <c r="EQ29" s="38"/>
      <c r="ER29" s="18"/>
      <c r="ES29" s="18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</row>
    <row r="30" spans="1:172" ht="104.25" hidden="1" customHeight="1" x14ac:dyDescent="0.2">
      <c r="A30" s="35" t="s">
        <v>64</v>
      </c>
      <c r="B30" s="35"/>
      <c r="C30" s="35"/>
      <c r="D30" s="35"/>
      <c r="E30" s="35"/>
      <c r="F30" s="36" t="s">
        <v>65</v>
      </c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>
        <f t="shared" ref="AU30:AU32" si="90">SUM(BK30+CA30+CQ30+DG30)</f>
        <v>0</v>
      </c>
      <c r="AV30" s="37"/>
      <c r="AW30" s="37"/>
      <c r="AX30" s="37"/>
      <c r="AY30" s="37"/>
      <c r="AZ30" s="37"/>
      <c r="BA30" s="37"/>
      <c r="BB30" s="37"/>
      <c r="BC30" s="37">
        <f t="shared" ref="BC30:BC32" si="91">SUM(BS30+CI30+CY30+DO30)</f>
        <v>0</v>
      </c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18"/>
      <c r="DX30" s="18"/>
      <c r="DY30" s="18"/>
      <c r="DZ30" s="18"/>
      <c r="EA30" s="18">
        <f t="shared" ref="EA30:EA32" si="92">SUM(BC30-DW30)</f>
        <v>0</v>
      </c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8"/>
      <c r="EM30" s="38"/>
      <c r="EN30" s="38"/>
      <c r="EO30" s="38"/>
      <c r="EP30" s="38"/>
      <c r="EQ30" s="38"/>
      <c r="ER30" s="18"/>
      <c r="ES30" s="18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</row>
    <row r="31" spans="1:172" ht="93.75" hidden="1" customHeight="1" x14ac:dyDescent="0.2">
      <c r="A31" s="35" t="s">
        <v>66</v>
      </c>
      <c r="B31" s="35"/>
      <c r="C31" s="35"/>
      <c r="D31" s="35"/>
      <c r="E31" s="35"/>
      <c r="F31" s="36" t="s">
        <v>67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>
        <f t="shared" si="90"/>
        <v>0</v>
      </c>
      <c r="AV31" s="37"/>
      <c r="AW31" s="37"/>
      <c r="AX31" s="37"/>
      <c r="AY31" s="37"/>
      <c r="AZ31" s="37"/>
      <c r="BA31" s="37"/>
      <c r="BB31" s="37"/>
      <c r="BC31" s="37">
        <f t="shared" si="91"/>
        <v>0</v>
      </c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18"/>
      <c r="DX31" s="18"/>
      <c r="DY31" s="18"/>
      <c r="DZ31" s="18"/>
      <c r="EA31" s="18">
        <f t="shared" si="92"/>
        <v>0</v>
      </c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8"/>
      <c r="EM31" s="38"/>
      <c r="EN31" s="38"/>
      <c r="EO31" s="38"/>
      <c r="EP31" s="38"/>
      <c r="EQ31" s="38"/>
      <c r="ER31" s="18"/>
      <c r="ES31" s="18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</row>
    <row r="32" spans="1:172" ht="93" hidden="1" customHeight="1" x14ac:dyDescent="0.2">
      <c r="A32" s="35" t="s">
        <v>68</v>
      </c>
      <c r="B32" s="35"/>
      <c r="C32" s="35"/>
      <c r="D32" s="35"/>
      <c r="E32" s="35"/>
      <c r="F32" s="36" t="s">
        <v>69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>
        <f t="shared" si="90"/>
        <v>0</v>
      </c>
      <c r="AV32" s="37"/>
      <c r="AW32" s="37"/>
      <c r="AX32" s="37"/>
      <c r="AY32" s="37"/>
      <c r="AZ32" s="37"/>
      <c r="BA32" s="37"/>
      <c r="BB32" s="37"/>
      <c r="BC32" s="37">
        <f t="shared" si="91"/>
        <v>0</v>
      </c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18"/>
      <c r="DX32" s="18"/>
      <c r="DY32" s="18"/>
      <c r="DZ32" s="18"/>
      <c r="EA32" s="18">
        <f t="shared" si="92"/>
        <v>0</v>
      </c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8"/>
      <c r="EM32" s="38"/>
      <c r="EN32" s="38"/>
      <c r="EO32" s="38"/>
      <c r="EP32" s="38"/>
      <c r="EQ32" s="38"/>
      <c r="ER32" s="18"/>
      <c r="ES32" s="18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</row>
    <row r="33" spans="1:172" ht="38.25" hidden="1" customHeight="1" x14ac:dyDescent="0.2">
      <c r="A33" s="35" t="s">
        <v>70</v>
      </c>
      <c r="B33" s="35"/>
      <c r="C33" s="35"/>
      <c r="D33" s="35"/>
      <c r="E33" s="35"/>
      <c r="F33" s="36" t="s">
        <v>63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7">
        <f>SUM(AJ34+AJ35+AJ36)</f>
        <v>0</v>
      </c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>
        <f t="shared" ref="AU33" si="93">SUM(AU34:BB36)</f>
        <v>0</v>
      </c>
      <c r="AV33" s="37"/>
      <c r="AW33" s="37"/>
      <c r="AX33" s="37"/>
      <c r="AY33" s="37"/>
      <c r="AZ33" s="37"/>
      <c r="BA33" s="37"/>
      <c r="BB33" s="37"/>
      <c r="BC33" s="37">
        <f t="shared" ref="BC33" si="94">SUM(BC34:BJ36)</f>
        <v>0</v>
      </c>
      <c r="BD33" s="37"/>
      <c r="BE33" s="37"/>
      <c r="BF33" s="37"/>
      <c r="BG33" s="37"/>
      <c r="BH33" s="37"/>
      <c r="BI33" s="37"/>
      <c r="BJ33" s="37"/>
      <c r="BK33" s="37">
        <f t="shared" ref="BK33" si="95">SUM(BK34:BR36)</f>
        <v>0</v>
      </c>
      <c r="BL33" s="37"/>
      <c r="BM33" s="37"/>
      <c r="BN33" s="37"/>
      <c r="BO33" s="37"/>
      <c r="BP33" s="37"/>
      <c r="BQ33" s="37"/>
      <c r="BR33" s="37"/>
      <c r="BS33" s="37">
        <f t="shared" ref="BS33" si="96">SUM(BS34:BZ36)</f>
        <v>0</v>
      </c>
      <c r="BT33" s="37"/>
      <c r="BU33" s="37"/>
      <c r="BV33" s="37"/>
      <c r="BW33" s="37"/>
      <c r="BX33" s="37"/>
      <c r="BY33" s="37"/>
      <c r="BZ33" s="37"/>
      <c r="CA33" s="37">
        <f t="shared" ref="CA33" si="97">SUM(CA34:CH36)</f>
        <v>0</v>
      </c>
      <c r="CB33" s="37"/>
      <c r="CC33" s="37"/>
      <c r="CD33" s="37"/>
      <c r="CE33" s="37"/>
      <c r="CF33" s="37"/>
      <c r="CG33" s="37"/>
      <c r="CH33" s="37"/>
      <c r="CI33" s="37">
        <f t="shared" ref="CI33" si="98">SUM(CI34:CP36)</f>
        <v>0</v>
      </c>
      <c r="CJ33" s="37"/>
      <c r="CK33" s="37"/>
      <c r="CL33" s="37"/>
      <c r="CM33" s="37"/>
      <c r="CN33" s="37"/>
      <c r="CO33" s="37"/>
      <c r="CP33" s="37"/>
      <c r="CQ33" s="37">
        <f t="shared" ref="CQ33" si="99">SUM(CQ34:CX36)</f>
        <v>0</v>
      </c>
      <c r="CR33" s="37"/>
      <c r="CS33" s="37"/>
      <c r="CT33" s="37"/>
      <c r="CU33" s="37"/>
      <c r="CV33" s="37"/>
      <c r="CW33" s="37"/>
      <c r="CX33" s="37"/>
      <c r="CY33" s="37">
        <f t="shared" ref="CY33" si="100">SUM(CY34:DF36)</f>
        <v>0</v>
      </c>
      <c r="CZ33" s="37"/>
      <c r="DA33" s="37"/>
      <c r="DB33" s="37"/>
      <c r="DC33" s="37"/>
      <c r="DD33" s="37"/>
      <c r="DE33" s="37"/>
      <c r="DF33" s="37"/>
      <c r="DG33" s="37">
        <f t="shared" ref="DG33" si="101">SUM(DG34:DN36)</f>
        <v>0</v>
      </c>
      <c r="DH33" s="37"/>
      <c r="DI33" s="37"/>
      <c r="DJ33" s="37"/>
      <c r="DK33" s="37"/>
      <c r="DL33" s="37"/>
      <c r="DM33" s="37"/>
      <c r="DN33" s="37"/>
      <c r="DO33" s="37">
        <f t="shared" ref="DO33" si="102">SUM(DO34:DV36)</f>
        <v>0</v>
      </c>
      <c r="DP33" s="37"/>
      <c r="DQ33" s="37"/>
      <c r="DR33" s="37"/>
      <c r="DS33" s="37"/>
      <c r="DT33" s="37"/>
      <c r="DU33" s="37"/>
      <c r="DV33" s="37"/>
      <c r="DW33" s="18">
        <f>SUM(DW34+DW35+DW36)</f>
        <v>0</v>
      </c>
      <c r="DX33" s="18">
        <f t="shared" ref="DX33:EA33" si="103">SUM(DX34+DX35+DX36)</f>
        <v>0</v>
      </c>
      <c r="DY33" s="18">
        <f t="shared" si="103"/>
        <v>0</v>
      </c>
      <c r="DZ33" s="18">
        <f t="shared" si="103"/>
        <v>0</v>
      </c>
      <c r="EA33" s="18">
        <f t="shared" si="103"/>
        <v>0</v>
      </c>
      <c r="EB33" s="37">
        <f>SUM(EB34+EB35+EB36)</f>
        <v>0</v>
      </c>
      <c r="EC33" s="37"/>
      <c r="ED33" s="37"/>
      <c r="EE33" s="37"/>
      <c r="EF33" s="37"/>
      <c r="EG33" s="37"/>
      <c r="EH33" s="37"/>
      <c r="EI33" s="37"/>
      <c r="EJ33" s="37"/>
      <c r="EK33" s="37"/>
      <c r="EL33" s="38"/>
      <c r="EM33" s="38"/>
      <c r="EN33" s="38"/>
      <c r="EO33" s="38"/>
      <c r="EP33" s="38"/>
      <c r="EQ33" s="38"/>
      <c r="ER33" s="18"/>
      <c r="ES33" s="20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</row>
    <row r="34" spans="1:172" ht="103.5" hidden="1" customHeight="1" x14ac:dyDescent="0.2">
      <c r="A34" s="35" t="s">
        <v>71</v>
      </c>
      <c r="B34" s="35"/>
      <c r="C34" s="35"/>
      <c r="D34" s="35"/>
      <c r="E34" s="35"/>
      <c r="F34" s="36" t="s">
        <v>65</v>
      </c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>
        <f t="shared" ref="AU34:AU36" si="104">SUM(BK34+CA34+CQ34+DG34)</f>
        <v>0</v>
      </c>
      <c r="AV34" s="37"/>
      <c r="AW34" s="37"/>
      <c r="AX34" s="37"/>
      <c r="AY34" s="37"/>
      <c r="AZ34" s="37"/>
      <c r="BA34" s="37"/>
      <c r="BB34" s="37"/>
      <c r="BC34" s="37">
        <f t="shared" ref="BC34:BC36" si="105">SUM(BS34+CI34+CY34+DO34)</f>
        <v>0</v>
      </c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18"/>
      <c r="DX34" s="18"/>
      <c r="DY34" s="18"/>
      <c r="DZ34" s="18"/>
      <c r="EA34" s="18">
        <f t="shared" ref="EA34:EA36" si="106">SUM(BC34-DW34)</f>
        <v>0</v>
      </c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8"/>
      <c r="EM34" s="38"/>
      <c r="EN34" s="38"/>
      <c r="EO34" s="38"/>
      <c r="EP34" s="38"/>
      <c r="EQ34" s="38"/>
      <c r="ER34" s="18"/>
      <c r="ES34" s="18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</row>
    <row r="35" spans="1:172" ht="95.25" hidden="1" customHeight="1" x14ac:dyDescent="0.2">
      <c r="A35" s="35" t="s">
        <v>72</v>
      </c>
      <c r="B35" s="35"/>
      <c r="C35" s="35"/>
      <c r="D35" s="35"/>
      <c r="E35" s="35"/>
      <c r="F35" s="36" t="s">
        <v>67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>
        <f t="shared" si="104"/>
        <v>0</v>
      </c>
      <c r="AV35" s="37"/>
      <c r="AW35" s="37"/>
      <c r="AX35" s="37"/>
      <c r="AY35" s="37"/>
      <c r="AZ35" s="37"/>
      <c r="BA35" s="37"/>
      <c r="BB35" s="37"/>
      <c r="BC35" s="37">
        <f t="shared" si="105"/>
        <v>0</v>
      </c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18"/>
      <c r="DX35" s="18"/>
      <c r="DY35" s="18"/>
      <c r="DZ35" s="18"/>
      <c r="EA35" s="18">
        <f t="shared" si="106"/>
        <v>0</v>
      </c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8"/>
      <c r="EM35" s="38"/>
      <c r="EN35" s="38"/>
      <c r="EO35" s="38"/>
      <c r="EP35" s="38"/>
      <c r="EQ35" s="38"/>
      <c r="ER35" s="18"/>
      <c r="ES35" s="20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</row>
    <row r="36" spans="1:172" ht="95.25" hidden="1" customHeight="1" x14ac:dyDescent="0.2">
      <c r="A36" s="35" t="s">
        <v>73</v>
      </c>
      <c r="B36" s="35"/>
      <c r="C36" s="35"/>
      <c r="D36" s="35"/>
      <c r="E36" s="35"/>
      <c r="F36" s="36" t="s">
        <v>74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>
        <f t="shared" si="104"/>
        <v>0</v>
      </c>
      <c r="AV36" s="37"/>
      <c r="AW36" s="37"/>
      <c r="AX36" s="37"/>
      <c r="AY36" s="37"/>
      <c r="AZ36" s="37"/>
      <c r="BA36" s="37"/>
      <c r="BB36" s="37"/>
      <c r="BC36" s="37">
        <f t="shared" si="105"/>
        <v>0</v>
      </c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18"/>
      <c r="DX36" s="18"/>
      <c r="DY36" s="18"/>
      <c r="DZ36" s="18"/>
      <c r="EA36" s="18">
        <f t="shared" si="106"/>
        <v>0</v>
      </c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8"/>
      <c r="EM36" s="38"/>
      <c r="EN36" s="38"/>
      <c r="EO36" s="38"/>
      <c r="EP36" s="38"/>
      <c r="EQ36" s="38"/>
      <c r="ER36" s="18"/>
      <c r="ES36" s="20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</row>
    <row r="37" spans="1:172" s="16" customFormat="1" ht="84.75" hidden="1" customHeight="1" x14ac:dyDescent="0.15">
      <c r="A37" s="43" t="s">
        <v>75</v>
      </c>
      <c r="B37" s="43"/>
      <c r="C37" s="43"/>
      <c r="D37" s="43"/>
      <c r="E37" s="43"/>
      <c r="F37" s="40" t="s">
        <v>76</v>
      </c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2">
        <f>SUM(AJ38+AJ39)</f>
        <v>0</v>
      </c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>
        <f>SUM(AU38+AU39)</f>
        <v>0</v>
      </c>
      <c r="AV37" s="42"/>
      <c r="AW37" s="42"/>
      <c r="AX37" s="42"/>
      <c r="AY37" s="42"/>
      <c r="AZ37" s="42"/>
      <c r="BA37" s="42"/>
      <c r="BB37" s="42"/>
      <c r="BC37" s="42">
        <f t="shared" ref="BC37" si="107">SUM(BC38+BC39)</f>
        <v>0</v>
      </c>
      <c r="BD37" s="42"/>
      <c r="BE37" s="42"/>
      <c r="BF37" s="42"/>
      <c r="BG37" s="42"/>
      <c r="BH37" s="42"/>
      <c r="BI37" s="42"/>
      <c r="BJ37" s="42"/>
      <c r="BK37" s="42">
        <f t="shared" ref="BK37" si="108">SUM(BK38+BK39)</f>
        <v>0</v>
      </c>
      <c r="BL37" s="42"/>
      <c r="BM37" s="42"/>
      <c r="BN37" s="42"/>
      <c r="BO37" s="42"/>
      <c r="BP37" s="42"/>
      <c r="BQ37" s="42"/>
      <c r="BR37" s="42"/>
      <c r="BS37" s="42">
        <f t="shared" ref="BS37" si="109">SUM(BS38+BS39)</f>
        <v>0</v>
      </c>
      <c r="BT37" s="42"/>
      <c r="BU37" s="42"/>
      <c r="BV37" s="42"/>
      <c r="BW37" s="42"/>
      <c r="BX37" s="42"/>
      <c r="BY37" s="42"/>
      <c r="BZ37" s="42"/>
      <c r="CA37" s="42">
        <f t="shared" ref="CA37" si="110">SUM(CA38+CA39)</f>
        <v>0</v>
      </c>
      <c r="CB37" s="42"/>
      <c r="CC37" s="42"/>
      <c r="CD37" s="42"/>
      <c r="CE37" s="42"/>
      <c r="CF37" s="42"/>
      <c r="CG37" s="42"/>
      <c r="CH37" s="42"/>
      <c r="CI37" s="42">
        <f t="shared" ref="CI37" si="111">SUM(CI38+CI39)</f>
        <v>0</v>
      </c>
      <c r="CJ37" s="42"/>
      <c r="CK37" s="42"/>
      <c r="CL37" s="42"/>
      <c r="CM37" s="42"/>
      <c r="CN37" s="42"/>
      <c r="CO37" s="42"/>
      <c r="CP37" s="42"/>
      <c r="CQ37" s="42">
        <f t="shared" ref="CQ37" si="112">SUM(CQ38+CQ39)</f>
        <v>0</v>
      </c>
      <c r="CR37" s="42"/>
      <c r="CS37" s="42"/>
      <c r="CT37" s="42"/>
      <c r="CU37" s="42"/>
      <c r="CV37" s="42"/>
      <c r="CW37" s="42"/>
      <c r="CX37" s="42"/>
      <c r="CY37" s="42">
        <f t="shared" ref="CY37" si="113">SUM(CY38+CY39)</f>
        <v>0</v>
      </c>
      <c r="CZ37" s="42"/>
      <c r="DA37" s="42"/>
      <c r="DB37" s="42"/>
      <c r="DC37" s="42"/>
      <c r="DD37" s="42"/>
      <c r="DE37" s="42"/>
      <c r="DF37" s="42"/>
      <c r="DG37" s="42">
        <f t="shared" ref="DG37" si="114">SUM(DG38+DG39)</f>
        <v>0</v>
      </c>
      <c r="DH37" s="42"/>
      <c r="DI37" s="42"/>
      <c r="DJ37" s="42"/>
      <c r="DK37" s="42"/>
      <c r="DL37" s="42"/>
      <c r="DM37" s="42"/>
      <c r="DN37" s="42"/>
      <c r="DO37" s="42">
        <f t="shared" ref="DO37" si="115">SUM(DO38+DO39)</f>
        <v>0</v>
      </c>
      <c r="DP37" s="42"/>
      <c r="DQ37" s="42"/>
      <c r="DR37" s="42"/>
      <c r="DS37" s="42"/>
      <c r="DT37" s="42"/>
      <c r="DU37" s="42"/>
      <c r="DV37" s="42"/>
      <c r="DW37" s="13">
        <f>SUM(DW38+DW39)</f>
        <v>0</v>
      </c>
      <c r="DX37" s="13">
        <f t="shared" ref="DX37:EA37" si="116">SUM(DX38+DX39)</f>
        <v>0</v>
      </c>
      <c r="DY37" s="13">
        <f t="shared" si="116"/>
        <v>0</v>
      </c>
      <c r="DZ37" s="13">
        <f t="shared" si="116"/>
        <v>0</v>
      </c>
      <c r="EA37" s="13">
        <f t="shared" si="116"/>
        <v>0</v>
      </c>
      <c r="EB37" s="42">
        <f>SUM(EB38+EB39)</f>
        <v>0</v>
      </c>
      <c r="EC37" s="42"/>
      <c r="ED37" s="42"/>
      <c r="EE37" s="42"/>
      <c r="EF37" s="42"/>
      <c r="EG37" s="42"/>
      <c r="EH37" s="42"/>
      <c r="EI37" s="42"/>
      <c r="EJ37" s="42"/>
      <c r="EK37" s="42"/>
      <c r="EL37" s="41"/>
      <c r="EM37" s="41"/>
      <c r="EN37" s="41"/>
      <c r="EO37" s="41"/>
      <c r="EP37" s="41"/>
      <c r="EQ37" s="41"/>
      <c r="ER37" s="13"/>
      <c r="ES37" s="13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  <c r="FJ37" s="40"/>
      <c r="FK37" s="40"/>
      <c r="FL37" s="40"/>
      <c r="FM37" s="40"/>
      <c r="FN37" s="40"/>
      <c r="FO37" s="40"/>
      <c r="FP37" s="40"/>
    </row>
    <row r="38" spans="1:172" s="16" customFormat="1" ht="69" hidden="1" customHeight="1" x14ac:dyDescent="0.2">
      <c r="A38" s="35" t="s">
        <v>77</v>
      </c>
      <c r="B38" s="35"/>
      <c r="C38" s="35"/>
      <c r="D38" s="35"/>
      <c r="E38" s="35"/>
      <c r="F38" s="36" t="s">
        <v>78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>
        <f t="shared" ref="AU38:AU39" si="117">SUM(BK38+CA38+CQ38+DG38)</f>
        <v>0</v>
      </c>
      <c r="AV38" s="37"/>
      <c r="AW38" s="37"/>
      <c r="AX38" s="37"/>
      <c r="AY38" s="37"/>
      <c r="AZ38" s="37"/>
      <c r="BA38" s="37"/>
      <c r="BB38" s="37"/>
      <c r="BC38" s="37">
        <f t="shared" ref="BC38:BC39" si="118">SUM(BS38+CI38+CY38+DO38)</f>
        <v>0</v>
      </c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18"/>
      <c r="DX38" s="18"/>
      <c r="DY38" s="18"/>
      <c r="DZ38" s="18"/>
      <c r="EA38" s="18">
        <f t="shared" ref="EA38:EA39" si="119">SUM(BC38-DW38)</f>
        <v>0</v>
      </c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8"/>
      <c r="EM38" s="38"/>
      <c r="EN38" s="38"/>
      <c r="EO38" s="38"/>
      <c r="EP38" s="38"/>
      <c r="EQ38" s="38"/>
      <c r="ER38" s="18"/>
      <c r="ES38" s="20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</row>
    <row r="39" spans="1:172" s="16" customFormat="1" ht="72" hidden="1" customHeight="1" x14ac:dyDescent="0.2">
      <c r="A39" s="35" t="s">
        <v>79</v>
      </c>
      <c r="B39" s="35"/>
      <c r="C39" s="35"/>
      <c r="D39" s="35"/>
      <c r="E39" s="35"/>
      <c r="F39" s="36" t="s">
        <v>80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>
        <f t="shared" si="117"/>
        <v>0</v>
      </c>
      <c r="AV39" s="37"/>
      <c r="AW39" s="37"/>
      <c r="AX39" s="37"/>
      <c r="AY39" s="37"/>
      <c r="AZ39" s="37"/>
      <c r="BA39" s="37"/>
      <c r="BB39" s="37"/>
      <c r="BC39" s="37">
        <f t="shared" si="118"/>
        <v>0</v>
      </c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18"/>
      <c r="DX39" s="18"/>
      <c r="DY39" s="18"/>
      <c r="DZ39" s="18"/>
      <c r="EA39" s="18">
        <f t="shared" si="119"/>
        <v>0</v>
      </c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8"/>
      <c r="EM39" s="38"/>
      <c r="EN39" s="38"/>
      <c r="EO39" s="38"/>
      <c r="EP39" s="38"/>
      <c r="EQ39" s="38"/>
      <c r="ER39" s="18"/>
      <c r="ES39" s="20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</row>
    <row r="40" spans="1:172" s="16" customFormat="1" ht="32.25" customHeight="1" x14ac:dyDescent="0.15">
      <c r="A40" s="43" t="s">
        <v>81</v>
      </c>
      <c r="B40" s="43"/>
      <c r="C40" s="43"/>
      <c r="D40" s="43"/>
      <c r="E40" s="43"/>
      <c r="F40" s="40" t="s">
        <v>82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2">
        <f>SUM(AJ41+AJ58+AJ65+AJ66)</f>
        <v>26.810966049999998</v>
      </c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>
        <f>SUM(AU41+AU58+AU65+AU66)</f>
        <v>56.730000000000004</v>
      </c>
      <c r="AV40" s="42"/>
      <c r="AW40" s="42"/>
      <c r="AX40" s="42"/>
      <c r="AY40" s="42"/>
      <c r="AZ40" s="42"/>
      <c r="BA40" s="42"/>
      <c r="BB40" s="42"/>
      <c r="BC40" s="42">
        <f>SUM(BC41+BC58+BC65+BC66)</f>
        <v>20.7923594114</v>
      </c>
      <c r="BD40" s="42"/>
      <c r="BE40" s="42"/>
      <c r="BF40" s="42"/>
      <c r="BG40" s="42"/>
      <c r="BH40" s="42"/>
      <c r="BI40" s="42"/>
      <c r="BJ40" s="42"/>
      <c r="BK40" s="42">
        <f>SUM(BK41+BK58+BK65+BK66)</f>
        <v>0</v>
      </c>
      <c r="BL40" s="42"/>
      <c r="BM40" s="42"/>
      <c r="BN40" s="42"/>
      <c r="BO40" s="42"/>
      <c r="BP40" s="42"/>
      <c r="BQ40" s="42"/>
      <c r="BR40" s="42"/>
      <c r="BS40" s="42">
        <f>SUM(BS41+BS58+BS65+BS66)</f>
        <v>3.2</v>
      </c>
      <c r="BT40" s="42"/>
      <c r="BU40" s="42"/>
      <c r="BV40" s="42"/>
      <c r="BW40" s="42"/>
      <c r="BX40" s="42"/>
      <c r="BY40" s="42"/>
      <c r="BZ40" s="42"/>
      <c r="CA40" s="42">
        <f>SUM(CA41+CA58+CA65+CA66)</f>
        <v>0</v>
      </c>
      <c r="CB40" s="42"/>
      <c r="CC40" s="42"/>
      <c r="CD40" s="42"/>
      <c r="CE40" s="42"/>
      <c r="CF40" s="42"/>
      <c r="CG40" s="42"/>
      <c r="CH40" s="42"/>
      <c r="CI40" s="42">
        <f>SUM(CI41+CI58+CI65+CI66)</f>
        <v>2.465878767</v>
      </c>
      <c r="CJ40" s="42"/>
      <c r="CK40" s="42"/>
      <c r="CL40" s="42"/>
      <c r="CM40" s="42"/>
      <c r="CN40" s="42"/>
      <c r="CO40" s="42"/>
      <c r="CP40" s="42"/>
      <c r="CQ40" s="42">
        <f>SUM(CQ41+CQ58+CQ65+CQ66)</f>
        <v>0</v>
      </c>
      <c r="CR40" s="42"/>
      <c r="CS40" s="42"/>
      <c r="CT40" s="42"/>
      <c r="CU40" s="42"/>
      <c r="CV40" s="42"/>
      <c r="CW40" s="42"/>
      <c r="CX40" s="42"/>
      <c r="CY40" s="42">
        <f>SUM(CY41+CY58+CY65+CY66)</f>
        <v>7.5652792861999991</v>
      </c>
      <c r="CZ40" s="42"/>
      <c r="DA40" s="42"/>
      <c r="DB40" s="42"/>
      <c r="DC40" s="42"/>
      <c r="DD40" s="42"/>
      <c r="DE40" s="42"/>
      <c r="DF40" s="42"/>
      <c r="DG40" s="42">
        <f>SUM(DG41+DG58+DG65+DG66)</f>
        <v>0</v>
      </c>
      <c r="DH40" s="42"/>
      <c r="DI40" s="42"/>
      <c r="DJ40" s="42"/>
      <c r="DK40" s="42"/>
      <c r="DL40" s="42"/>
      <c r="DM40" s="42"/>
      <c r="DN40" s="42"/>
      <c r="DO40" s="42">
        <f>SUM(DO41+DO58+DO65+DO66)</f>
        <v>7.5612013581999999</v>
      </c>
      <c r="DP40" s="42"/>
      <c r="DQ40" s="42"/>
      <c r="DR40" s="42"/>
      <c r="DS40" s="42"/>
      <c r="DT40" s="42"/>
      <c r="DU40" s="42"/>
      <c r="DV40" s="42"/>
      <c r="DW40" s="13">
        <f t="shared" ref="DW40:EB40" si="120">SUM(DW41+DW58+DW65+DW66)</f>
        <v>29.664664163200001</v>
      </c>
      <c r="DX40" s="13">
        <f t="shared" si="120"/>
        <v>8.6810827980000003</v>
      </c>
      <c r="DY40" s="13">
        <f t="shared" si="120"/>
        <v>29.015063298800001</v>
      </c>
      <c r="DZ40" s="13">
        <f t="shared" si="120"/>
        <v>10.1038541888</v>
      </c>
      <c r="EA40" s="13">
        <f t="shared" si="120"/>
        <v>29.437640588600004</v>
      </c>
      <c r="EB40" s="42">
        <f t="shared" si="120"/>
        <v>0</v>
      </c>
      <c r="EC40" s="42"/>
      <c r="ED40" s="42"/>
      <c r="EE40" s="42"/>
      <c r="EF40" s="42"/>
      <c r="EG40" s="42"/>
      <c r="EH40" s="42"/>
      <c r="EI40" s="42"/>
      <c r="EJ40" s="42"/>
      <c r="EK40" s="42"/>
      <c r="EL40" s="41"/>
      <c r="EM40" s="41"/>
      <c r="EN40" s="41"/>
      <c r="EO40" s="41"/>
      <c r="EP40" s="41"/>
      <c r="EQ40" s="41"/>
      <c r="ER40" s="13"/>
      <c r="ES40" s="21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  <c r="FJ40" s="40"/>
      <c r="FK40" s="40"/>
      <c r="FL40" s="40"/>
      <c r="FM40" s="40"/>
      <c r="FN40" s="40"/>
      <c r="FO40" s="40"/>
      <c r="FP40" s="40"/>
    </row>
    <row r="41" spans="1:172" s="16" customFormat="1" ht="57.75" customHeight="1" x14ac:dyDescent="0.2">
      <c r="A41" s="35" t="s">
        <v>83</v>
      </c>
      <c r="B41" s="35"/>
      <c r="C41" s="35"/>
      <c r="D41" s="35"/>
      <c r="E41" s="35"/>
      <c r="F41" s="36" t="s">
        <v>84</v>
      </c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7">
        <f>SUM(AJ42+AJ43)</f>
        <v>22.694982269999997</v>
      </c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>
        <f>SUM(AU42+AU43)</f>
        <v>14.169999999999998</v>
      </c>
      <c r="AV41" s="37"/>
      <c r="AW41" s="37"/>
      <c r="AX41" s="37"/>
      <c r="AY41" s="37"/>
      <c r="AZ41" s="37"/>
      <c r="BA41" s="37"/>
      <c r="BB41" s="37"/>
      <c r="BC41" s="37">
        <f t="shared" ref="BC41" si="121">SUM(BC42+BC43)</f>
        <v>17.3023843396</v>
      </c>
      <c r="BD41" s="37"/>
      <c r="BE41" s="37"/>
      <c r="BF41" s="37"/>
      <c r="BG41" s="37"/>
      <c r="BH41" s="37"/>
      <c r="BI41" s="37"/>
      <c r="BJ41" s="37"/>
      <c r="BK41" s="37">
        <f t="shared" ref="BK41" si="122">SUM(BK42+BK43)</f>
        <v>0</v>
      </c>
      <c r="BL41" s="37"/>
      <c r="BM41" s="37"/>
      <c r="BN41" s="37"/>
      <c r="BO41" s="37"/>
      <c r="BP41" s="37"/>
      <c r="BQ41" s="37"/>
      <c r="BR41" s="37"/>
      <c r="BS41" s="37">
        <f t="shared" ref="BS41" si="123">SUM(BS42+BS43)</f>
        <v>3.2</v>
      </c>
      <c r="BT41" s="37"/>
      <c r="BU41" s="37"/>
      <c r="BV41" s="37"/>
      <c r="BW41" s="37"/>
      <c r="BX41" s="37"/>
      <c r="BY41" s="37"/>
      <c r="BZ41" s="37"/>
      <c r="CA41" s="37">
        <f t="shared" ref="CA41" si="124">SUM(CA42+CA43)</f>
        <v>0</v>
      </c>
      <c r="CB41" s="37"/>
      <c r="CC41" s="37"/>
      <c r="CD41" s="37"/>
      <c r="CE41" s="37"/>
      <c r="CF41" s="37"/>
      <c r="CG41" s="37"/>
      <c r="CH41" s="37"/>
      <c r="CI41" s="37">
        <f t="shared" ref="CI41" si="125">SUM(CI42+CI43)</f>
        <v>2.261040977</v>
      </c>
      <c r="CJ41" s="37"/>
      <c r="CK41" s="37"/>
      <c r="CL41" s="37"/>
      <c r="CM41" s="37"/>
      <c r="CN41" s="37"/>
      <c r="CO41" s="37"/>
      <c r="CP41" s="37"/>
      <c r="CQ41" s="37">
        <f t="shared" ref="CQ41" si="126">SUM(CQ42+CQ43)</f>
        <v>0</v>
      </c>
      <c r="CR41" s="37"/>
      <c r="CS41" s="37"/>
      <c r="CT41" s="37"/>
      <c r="CU41" s="37"/>
      <c r="CV41" s="37"/>
      <c r="CW41" s="37"/>
      <c r="CX41" s="37"/>
      <c r="CY41" s="37">
        <f t="shared" ref="CY41" si="127">SUM(CY42+CY43)</f>
        <v>4.9617420043999996</v>
      </c>
      <c r="CZ41" s="37"/>
      <c r="DA41" s="37"/>
      <c r="DB41" s="37"/>
      <c r="DC41" s="37"/>
      <c r="DD41" s="37"/>
      <c r="DE41" s="37"/>
      <c r="DF41" s="37"/>
      <c r="DG41" s="37">
        <f t="shared" ref="DG41" si="128">SUM(DG42+DG43)</f>
        <v>0</v>
      </c>
      <c r="DH41" s="37"/>
      <c r="DI41" s="37"/>
      <c r="DJ41" s="37"/>
      <c r="DK41" s="37"/>
      <c r="DL41" s="37"/>
      <c r="DM41" s="37"/>
      <c r="DN41" s="37"/>
      <c r="DO41" s="37">
        <f t="shared" ref="DO41" si="129">SUM(DO42+DO43)</f>
        <v>6.8796013582000004</v>
      </c>
      <c r="DP41" s="37"/>
      <c r="DQ41" s="37"/>
      <c r="DR41" s="37"/>
      <c r="DS41" s="37"/>
      <c r="DT41" s="37"/>
      <c r="DU41" s="37"/>
      <c r="DV41" s="37"/>
      <c r="DW41" s="18">
        <f>SUM(DW42+DW43)</f>
        <v>22.082534635400002</v>
      </c>
      <c r="DX41" s="18">
        <f t="shared" ref="DX41:EA41" si="130">SUM(DX42+DX43)</f>
        <v>5.7112660153999997</v>
      </c>
      <c r="DY41" s="18">
        <f t="shared" si="130"/>
        <v>21.831106583</v>
      </c>
      <c r="DZ41" s="18">
        <f t="shared" si="130"/>
        <v>5.6968442829999999</v>
      </c>
      <c r="EA41" s="18">
        <f t="shared" si="130"/>
        <v>-3.1323843395999953</v>
      </c>
      <c r="EB41" s="37">
        <f>SUM(EB42+EB43)</f>
        <v>0</v>
      </c>
      <c r="EC41" s="37"/>
      <c r="ED41" s="37"/>
      <c r="EE41" s="37"/>
      <c r="EF41" s="37"/>
      <c r="EG41" s="37"/>
      <c r="EH41" s="37"/>
      <c r="EI41" s="37"/>
      <c r="EJ41" s="37"/>
      <c r="EK41" s="37"/>
      <c r="EL41" s="38"/>
      <c r="EM41" s="38"/>
      <c r="EN41" s="38"/>
      <c r="EO41" s="38"/>
      <c r="EP41" s="38"/>
      <c r="EQ41" s="38"/>
      <c r="ER41" s="18"/>
      <c r="ES41" s="20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</row>
    <row r="42" spans="1:172" s="16" customFormat="1" ht="33" customHeight="1" x14ac:dyDescent="0.2">
      <c r="A42" s="35" t="s">
        <v>85</v>
      </c>
      <c r="B42" s="35"/>
      <c r="C42" s="35"/>
      <c r="D42" s="35"/>
      <c r="E42" s="35"/>
      <c r="F42" s="36" t="s">
        <v>86</v>
      </c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7">
        <v>0</v>
      </c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>
        <v>0</v>
      </c>
      <c r="AV42" s="37"/>
      <c r="AW42" s="37"/>
      <c r="AX42" s="37"/>
      <c r="AY42" s="37"/>
      <c r="AZ42" s="37"/>
      <c r="BA42" s="37"/>
      <c r="BB42" s="37"/>
      <c r="BC42" s="37">
        <v>0</v>
      </c>
      <c r="BD42" s="37"/>
      <c r="BE42" s="37"/>
      <c r="BF42" s="37"/>
      <c r="BG42" s="37"/>
      <c r="BH42" s="37"/>
      <c r="BI42" s="37"/>
      <c r="BJ42" s="37"/>
      <c r="BK42" s="37">
        <v>0</v>
      </c>
      <c r="BL42" s="37"/>
      <c r="BM42" s="37"/>
      <c r="BN42" s="37"/>
      <c r="BO42" s="37"/>
      <c r="BP42" s="37"/>
      <c r="BQ42" s="37"/>
      <c r="BR42" s="37"/>
      <c r="BS42" s="37">
        <v>0</v>
      </c>
      <c r="BT42" s="37"/>
      <c r="BU42" s="37"/>
      <c r="BV42" s="37"/>
      <c r="BW42" s="37"/>
      <c r="BX42" s="37"/>
      <c r="BY42" s="37"/>
      <c r="BZ42" s="37"/>
      <c r="CA42" s="37">
        <v>0</v>
      </c>
      <c r="CB42" s="37"/>
      <c r="CC42" s="37"/>
      <c r="CD42" s="37"/>
      <c r="CE42" s="37"/>
      <c r="CF42" s="37"/>
      <c r="CG42" s="37"/>
      <c r="CH42" s="37"/>
      <c r="CI42" s="37">
        <v>0</v>
      </c>
      <c r="CJ42" s="37"/>
      <c r="CK42" s="37"/>
      <c r="CL42" s="37"/>
      <c r="CM42" s="37"/>
      <c r="CN42" s="37"/>
      <c r="CO42" s="37"/>
      <c r="CP42" s="37"/>
      <c r="CQ42" s="37">
        <v>0</v>
      </c>
      <c r="CR42" s="37"/>
      <c r="CS42" s="37"/>
      <c r="CT42" s="37"/>
      <c r="CU42" s="37"/>
      <c r="CV42" s="37"/>
      <c r="CW42" s="37"/>
      <c r="CX42" s="37"/>
      <c r="CY42" s="37">
        <v>0</v>
      </c>
      <c r="CZ42" s="37"/>
      <c r="DA42" s="37"/>
      <c r="DB42" s="37"/>
      <c r="DC42" s="37"/>
      <c r="DD42" s="37"/>
      <c r="DE42" s="37"/>
      <c r="DF42" s="37"/>
      <c r="DG42" s="37">
        <v>0</v>
      </c>
      <c r="DH42" s="37"/>
      <c r="DI42" s="37"/>
      <c r="DJ42" s="37"/>
      <c r="DK42" s="37"/>
      <c r="DL42" s="37"/>
      <c r="DM42" s="37"/>
      <c r="DN42" s="37"/>
      <c r="DO42" s="37">
        <v>0</v>
      </c>
      <c r="DP42" s="37"/>
      <c r="DQ42" s="37"/>
      <c r="DR42" s="37"/>
      <c r="DS42" s="37"/>
      <c r="DT42" s="37"/>
      <c r="DU42" s="37"/>
      <c r="DV42" s="37"/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37">
        <v>0</v>
      </c>
      <c r="EC42" s="37"/>
      <c r="ED42" s="37"/>
      <c r="EE42" s="37"/>
      <c r="EF42" s="37"/>
      <c r="EG42" s="37"/>
      <c r="EH42" s="37"/>
      <c r="EI42" s="37"/>
      <c r="EJ42" s="37"/>
      <c r="EK42" s="37"/>
      <c r="EL42" s="38"/>
      <c r="EM42" s="38"/>
      <c r="EN42" s="38"/>
      <c r="EO42" s="38"/>
      <c r="EP42" s="38"/>
      <c r="EQ42" s="38"/>
      <c r="ER42" s="18"/>
      <c r="ES42" s="20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</row>
    <row r="43" spans="1:172" s="16" customFormat="1" ht="45.75" customHeight="1" x14ac:dyDescent="0.2">
      <c r="A43" s="35" t="s">
        <v>87</v>
      </c>
      <c r="B43" s="35"/>
      <c r="C43" s="35"/>
      <c r="D43" s="35"/>
      <c r="E43" s="35"/>
      <c r="F43" s="36" t="s">
        <v>88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7">
        <f>SUM(AJ45+AJ48+AJ49+AJ51+AJ54+AJ55+AJ56+AJ57+AJ44+AJ46+AJ47+AJ53+AJ52)</f>
        <v>22.694982269999997</v>
      </c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>
        <f>SUM(AU45+AU48+AU49+AU51+AU54+AU55+AU56+AU57+AU44+AU46+AU47+AU53+AU52+AU50)</f>
        <v>14.169999999999998</v>
      </c>
      <c r="AV43" s="37"/>
      <c r="AW43" s="37"/>
      <c r="AX43" s="37"/>
      <c r="AY43" s="37"/>
      <c r="AZ43" s="37"/>
      <c r="BA43" s="37"/>
      <c r="BB43" s="37"/>
      <c r="BC43" s="37">
        <f t="shared" ref="BC43" si="131">SUM(BC45+BC48+BC49+BC51+BC54+BC55+BC56+BC57+BC44+BC46+BC47+BC53+BC52+BC50)</f>
        <v>17.3023843396</v>
      </c>
      <c r="BD43" s="37"/>
      <c r="BE43" s="37"/>
      <c r="BF43" s="37"/>
      <c r="BG43" s="37"/>
      <c r="BH43" s="37"/>
      <c r="BI43" s="37"/>
      <c r="BJ43" s="37"/>
      <c r="BK43" s="37">
        <f t="shared" ref="BK43" si="132">SUM(BK45+BK48+BK49+BK51+BK54+BK55+BK56+BK57+BK44+BK46+BK47+BK53+BK52+BK50)</f>
        <v>0</v>
      </c>
      <c r="BL43" s="37"/>
      <c r="BM43" s="37"/>
      <c r="BN43" s="37"/>
      <c r="BO43" s="37"/>
      <c r="BP43" s="37"/>
      <c r="BQ43" s="37"/>
      <c r="BR43" s="37"/>
      <c r="BS43" s="37">
        <f t="shared" ref="BS43" si="133">SUM(BS45+BS48+BS49+BS51+BS54+BS55+BS56+BS57+BS44+BS46+BS47+BS53+BS52+BS50)</f>
        <v>3.2</v>
      </c>
      <c r="BT43" s="37"/>
      <c r="BU43" s="37"/>
      <c r="BV43" s="37"/>
      <c r="BW43" s="37"/>
      <c r="BX43" s="37"/>
      <c r="BY43" s="37"/>
      <c r="BZ43" s="37"/>
      <c r="CA43" s="37">
        <f t="shared" ref="CA43" si="134">SUM(CA45+CA48+CA49+CA51+CA54+CA55+CA56+CA57+CA44+CA46+CA47+CA53+CA52+CA50)</f>
        <v>0</v>
      </c>
      <c r="CB43" s="37"/>
      <c r="CC43" s="37"/>
      <c r="CD43" s="37"/>
      <c r="CE43" s="37"/>
      <c r="CF43" s="37"/>
      <c r="CG43" s="37"/>
      <c r="CH43" s="37"/>
      <c r="CI43" s="37">
        <f t="shared" ref="CI43" si="135">SUM(CI45+CI48+CI49+CI51+CI54+CI55+CI56+CI57+CI44+CI46+CI47+CI53+CI52+CI50)</f>
        <v>2.261040977</v>
      </c>
      <c r="CJ43" s="37"/>
      <c r="CK43" s="37"/>
      <c r="CL43" s="37"/>
      <c r="CM43" s="37"/>
      <c r="CN43" s="37"/>
      <c r="CO43" s="37"/>
      <c r="CP43" s="37"/>
      <c r="CQ43" s="37">
        <f t="shared" ref="CQ43" si="136">SUM(CQ45+CQ48+CQ49+CQ51+CQ54+CQ55+CQ56+CQ57+CQ44+CQ46+CQ47+CQ53+CQ52+CQ50)</f>
        <v>0</v>
      </c>
      <c r="CR43" s="37"/>
      <c r="CS43" s="37"/>
      <c r="CT43" s="37"/>
      <c r="CU43" s="37"/>
      <c r="CV43" s="37"/>
      <c r="CW43" s="37"/>
      <c r="CX43" s="37"/>
      <c r="CY43" s="37">
        <f t="shared" ref="CY43" si="137">SUM(CY45+CY48+CY49+CY51+CY54+CY55+CY56+CY57+CY44+CY46+CY47+CY53+CY52+CY50)</f>
        <v>4.9617420043999996</v>
      </c>
      <c r="CZ43" s="37"/>
      <c r="DA43" s="37"/>
      <c r="DB43" s="37"/>
      <c r="DC43" s="37"/>
      <c r="DD43" s="37"/>
      <c r="DE43" s="37"/>
      <c r="DF43" s="37"/>
      <c r="DG43" s="37">
        <f t="shared" ref="DG43" si="138">SUM(DG45+DG48+DG49+DG51+DG54+DG55+DG56+DG57+DG44+DG46+DG47+DG53+DG52+DG50)</f>
        <v>0</v>
      </c>
      <c r="DH43" s="37"/>
      <c r="DI43" s="37"/>
      <c r="DJ43" s="37"/>
      <c r="DK43" s="37"/>
      <c r="DL43" s="37"/>
      <c r="DM43" s="37"/>
      <c r="DN43" s="37"/>
      <c r="DO43" s="37">
        <f t="shared" ref="DO43" si="139">SUM(DO45+DO48+DO49+DO51+DO54+DO55+DO56+DO57+DO44+DO46+DO47+DO53+DO52+DO50)</f>
        <v>6.8796013582000004</v>
      </c>
      <c r="DP43" s="37"/>
      <c r="DQ43" s="37"/>
      <c r="DR43" s="37"/>
      <c r="DS43" s="37"/>
      <c r="DT43" s="37"/>
      <c r="DU43" s="37"/>
      <c r="DV43" s="37"/>
      <c r="DW43" s="18">
        <f>SUM(DW45+DW48+DW49+DW51+DW54+DW55+DW56+DW57+DW44+DW46+DW47+DW53+DW52+DW50)</f>
        <v>22.082534635400002</v>
      </c>
      <c r="DX43" s="30">
        <f t="shared" ref="DX43:DZ43" si="140">SUM(DX45+DX48+DX49+DX51+DX54+DX55+DX56+DX57+DX44+DX46+DX47+DX53+DX52+DX50)</f>
        <v>5.7112660153999997</v>
      </c>
      <c r="DY43" s="30">
        <f t="shared" si="140"/>
        <v>21.831106583</v>
      </c>
      <c r="DZ43" s="30">
        <f t="shared" si="140"/>
        <v>5.6968442829999999</v>
      </c>
      <c r="EA43" s="18">
        <f>SUM(EA45+EA48+EA49+EA51+EA54+EA55+EA56+EA57+EA44+EA46+EA47+EA53+EA52+EA50)</f>
        <v>-3.1323843395999953</v>
      </c>
      <c r="EB43" s="37">
        <f>SUM(EB45+EB48+EB49+EB51+EB54+EB55+EB56+EB57)</f>
        <v>0</v>
      </c>
      <c r="EC43" s="37"/>
      <c r="ED43" s="37"/>
      <c r="EE43" s="37"/>
      <c r="EF43" s="37"/>
      <c r="EG43" s="37"/>
      <c r="EH43" s="37"/>
      <c r="EI43" s="37"/>
      <c r="EJ43" s="37"/>
      <c r="EK43" s="37"/>
      <c r="EL43" s="38"/>
      <c r="EM43" s="38"/>
      <c r="EN43" s="38"/>
      <c r="EO43" s="38"/>
      <c r="EP43" s="38"/>
      <c r="EQ43" s="38"/>
      <c r="ER43" s="18"/>
      <c r="ES43" s="20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</row>
    <row r="44" spans="1:172" s="27" customFormat="1" ht="69.75" customHeight="1" x14ac:dyDescent="0.2">
      <c r="A44" s="35" t="s">
        <v>89</v>
      </c>
      <c r="B44" s="35"/>
      <c r="C44" s="35"/>
      <c r="D44" s="35"/>
      <c r="E44" s="35"/>
      <c r="F44" s="36" t="s">
        <v>90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7">
        <v>3.3728960899999998</v>
      </c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>
        <v>0</v>
      </c>
      <c r="AV44" s="37"/>
      <c r="AW44" s="37"/>
      <c r="AX44" s="37"/>
      <c r="AY44" s="37"/>
      <c r="AZ44" s="37"/>
      <c r="BA44" s="37"/>
      <c r="BB44" s="37"/>
      <c r="BC44" s="37">
        <f t="shared" ref="BC44" si="141">SUM(BS44+CI44+CY44+DO44)</f>
        <v>9.2499999999999999E-2</v>
      </c>
      <c r="BD44" s="37"/>
      <c r="BE44" s="37"/>
      <c r="BF44" s="37"/>
      <c r="BG44" s="37"/>
      <c r="BH44" s="37"/>
      <c r="BI44" s="37"/>
      <c r="BJ44" s="37"/>
      <c r="BK44" s="37">
        <v>0</v>
      </c>
      <c r="BL44" s="37"/>
      <c r="BM44" s="37"/>
      <c r="BN44" s="37"/>
      <c r="BO44" s="37"/>
      <c r="BP44" s="37"/>
      <c r="BQ44" s="37"/>
      <c r="BR44" s="37"/>
      <c r="BS44" s="37">
        <v>0</v>
      </c>
      <c r="BT44" s="37"/>
      <c r="BU44" s="37"/>
      <c r="BV44" s="37"/>
      <c r="BW44" s="37"/>
      <c r="BX44" s="37"/>
      <c r="BY44" s="37"/>
      <c r="BZ44" s="37"/>
      <c r="CA44" s="37">
        <v>0</v>
      </c>
      <c r="CB44" s="37"/>
      <c r="CC44" s="37"/>
      <c r="CD44" s="37"/>
      <c r="CE44" s="37"/>
      <c r="CF44" s="37"/>
      <c r="CG44" s="37"/>
      <c r="CH44" s="37"/>
      <c r="CI44" s="37">
        <v>9.2499999999999999E-2</v>
      </c>
      <c r="CJ44" s="37"/>
      <c r="CK44" s="37"/>
      <c r="CL44" s="37"/>
      <c r="CM44" s="37"/>
      <c r="CN44" s="37"/>
      <c r="CO44" s="37"/>
      <c r="CP44" s="37"/>
      <c r="CQ44" s="37">
        <v>0</v>
      </c>
      <c r="CR44" s="37"/>
      <c r="CS44" s="37"/>
      <c r="CT44" s="37"/>
      <c r="CU44" s="37"/>
      <c r="CV44" s="37"/>
      <c r="CW44" s="37"/>
      <c r="CX44" s="37"/>
      <c r="CY44" s="37">
        <v>0</v>
      </c>
      <c r="CZ44" s="37"/>
      <c r="DA44" s="37"/>
      <c r="DB44" s="37"/>
      <c r="DC44" s="37"/>
      <c r="DD44" s="37"/>
      <c r="DE44" s="37"/>
      <c r="DF44" s="37"/>
      <c r="DG44" s="37">
        <v>0</v>
      </c>
      <c r="DH44" s="37"/>
      <c r="DI44" s="37"/>
      <c r="DJ44" s="37"/>
      <c r="DK44" s="37"/>
      <c r="DL44" s="37"/>
      <c r="DM44" s="37"/>
      <c r="DN44" s="37"/>
      <c r="DO44" s="37">
        <v>0</v>
      </c>
      <c r="DP44" s="37"/>
      <c r="DQ44" s="37"/>
      <c r="DR44" s="37"/>
      <c r="DS44" s="37"/>
      <c r="DT44" s="37"/>
      <c r="DU44" s="37"/>
      <c r="DV44" s="37"/>
      <c r="DW44" s="31">
        <v>3.4653999999999998</v>
      </c>
      <c r="DX44" s="31">
        <v>0</v>
      </c>
      <c r="DY44" s="31">
        <v>3.4653999999999998</v>
      </c>
      <c r="DZ44" s="31">
        <v>0</v>
      </c>
      <c r="EA44" s="31">
        <f t="shared" ref="EA44:EA56" si="142">SUM(AU44-BC44)</f>
        <v>-9.2499999999999999E-2</v>
      </c>
      <c r="EB44" s="37">
        <v>0</v>
      </c>
      <c r="EC44" s="37"/>
      <c r="ED44" s="37"/>
      <c r="EE44" s="37"/>
      <c r="EF44" s="37"/>
      <c r="EG44" s="37"/>
      <c r="EH44" s="37"/>
      <c r="EI44" s="37"/>
      <c r="EJ44" s="37"/>
      <c r="EK44" s="37"/>
      <c r="EL44" s="38"/>
      <c r="EM44" s="38"/>
      <c r="EN44" s="38"/>
      <c r="EO44" s="38"/>
      <c r="EP44" s="38"/>
      <c r="EQ44" s="38"/>
      <c r="ER44" s="31"/>
      <c r="ES44" s="33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</row>
    <row r="45" spans="1:172" s="27" customFormat="1" ht="69" customHeight="1" x14ac:dyDescent="0.2">
      <c r="A45" s="35" t="s">
        <v>91</v>
      </c>
      <c r="B45" s="35"/>
      <c r="C45" s="35"/>
      <c r="D45" s="35"/>
      <c r="E45" s="35"/>
      <c r="F45" s="36" t="s">
        <v>92</v>
      </c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7">
        <v>0</v>
      </c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>
        <v>0</v>
      </c>
      <c r="AV45" s="37"/>
      <c r="AW45" s="37"/>
      <c r="AX45" s="37"/>
      <c r="AY45" s="37"/>
      <c r="AZ45" s="37"/>
      <c r="BA45" s="37"/>
      <c r="BB45" s="37"/>
      <c r="BC45" s="37">
        <f t="shared" ref="BC45:BC57" si="143">SUM(BS45+CI45+CY45+DO45)</f>
        <v>3.9569489999999998</v>
      </c>
      <c r="BD45" s="37"/>
      <c r="BE45" s="37"/>
      <c r="BF45" s="37"/>
      <c r="BG45" s="37"/>
      <c r="BH45" s="37"/>
      <c r="BI45" s="37"/>
      <c r="BJ45" s="37"/>
      <c r="BK45" s="37">
        <v>0</v>
      </c>
      <c r="BL45" s="37"/>
      <c r="BM45" s="37"/>
      <c r="BN45" s="37"/>
      <c r="BO45" s="37"/>
      <c r="BP45" s="37"/>
      <c r="BQ45" s="37"/>
      <c r="BR45" s="37"/>
      <c r="BS45" s="37">
        <v>0</v>
      </c>
      <c r="BT45" s="37"/>
      <c r="BU45" s="37"/>
      <c r="BV45" s="37"/>
      <c r="BW45" s="37"/>
      <c r="BX45" s="37"/>
      <c r="BY45" s="37"/>
      <c r="BZ45" s="37"/>
      <c r="CA45" s="37">
        <v>0</v>
      </c>
      <c r="CB45" s="37"/>
      <c r="CC45" s="37"/>
      <c r="CD45" s="37"/>
      <c r="CE45" s="37"/>
      <c r="CF45" s="37"/>
      <c r="CG45" s="37"/>
      <c r="CH45" s="37"/>
      <c r="CI45" s="37">
        <v>0</v>
      </c>
      <c r="CJ45" s="37"/>
      <c r="CK45" s="37"/>
      <c r="CL45" s="37"/>
      <c r="CM45" s="37"/>
      <c r="CN45" s="37"/>
      <c r="CO45" s="37"/>
      <c r="CP45" s="37"/>
      <c r="CQ45" s="37">
        <v>0</v>
      </c>
      <c r="CR45" s="37"/>
      <c r="CS45" s="37"/>
      <c r="CT45" s="37"/>
      <c r="CU45" s="37"/>
      <c r="CV45" s="37"/>
      <c r="CW45" s="37"/>
      <c r="CX45" s="37"/>
      <c r="CY45" s="37">
        <v>2.4889999999999999</v>
      </c>
      <c r="CZ45" s="37"/>
      <c r="DA45" s="37"/>
      <c r="DB45" s="37"/>
      <c r="DC45" s="37"/>
      <c r="DD45" s="37"/>
      <c r="DE45" s="37"/>
      <c r="DF45" s="37"/>
      <c r="DG45" s="37">
        <v>0</v>
      </c>
      <c r="DH45" s="37"/>
      <c r="DI45" s="37"/>
      <c r="DJ45" s="37"/>
      <c r="DK45" s="37"/>
      <c r="DL45" s="37"/>
      <c r="DM45" s="37"/>
      <c r="DN45" s="37"/>
      <c r="DO45" s="37">
        <v>1.4679489999999999</v>
      </c>
      <c r="DP45" s="37"/>
      <c r="DQ45" s="37"/>
      <c r="DR45" s="37"/>
      <c r="DS45" s="37"/>
      <c r="DT45" s="37"/>
      <c r="DU45" s="37"/>
      <c r="DV45" s="37"/>
      <c r="DW45" s="31">
        <v>5.8619000000000003</v>
      </c>
      <c r="DX45" s="31">
        <v>0</v>
      </c>
      <c r="DY45" s="31">
        <v>5.8836000000000004</v>
      </c>
      <c r="DZ45" s="31">
        <v>0</v>
      </c>
      <c r="EA45" s="31">
        <f t="shared" si="142"/>
        <v>-3.9569489999999998</v>
      </c>
      <c r="EB45" s="37">
        <v>0</v>
      </c>
      <c r="EC45" s="37"/>
      <c r="ED45" s="37"/>
      <c r="EE45" s="37"/>
      <c r="EF45" s="37"/>
      <c r="EG45" s="37"/>
      <c r="EH45" s="37"/>
      <c r="EI45" s="37"/>
      <c r="EJ45" s="37"/>
      <c r="EK45" s="37"/>
      <c r="EL45" s="38"/>
      <c r="EM45" s="38"/>
      <c r="EN45" s="38"/>
      <c r="EO45" s="38"/>
      <c r="EP45" s="38"/>
      <c r="EQ45" s="38"/>
      <c r="ER45" s="31"/>
      <c r="ES45" s="33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</row>
    <row r="46" spans="1:172" s="27" customFormat="1" ht="60" customHeight="1" x14ac:dyDescent="0.2">
      <c r="A46" s="35" t="s">
        <v>93</v>
      </c>
      <c r="B46" s="35"/>
      <c r="C46" s="35"/>
      <c r="D46" s="35"/>
      <c r="E46" s="35"/>
      <c r="F46" s="36" t="s">
        <v>94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7">
        <v>5.4771038900000004</v>
      </c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>
        <v>0</v>
      </c>
      <c r="AV46" s="37"/>
      <c r="AW46" s="37"/>
      <c r="AX46" s="37"/>
      <c r="AY46" s="37"/>
      <c r="AZ46" s="37"/>
      <c r="BA46" s="37"/>
      <c r="BB46" s="37"/>
      <c r="BC46" s="37">
        <f t="shared" ref="BC46" si="144">SUM(BS46+CI46+CY46+DO46)</f>
        <v>4.6590826999999994E-2</v>
      </c>
      <c r="BD46" s="37"/>
      <c r="BE46" s="37"/>
      <c r="BF46" s="37"/>
      <c r="BG46" s="37"/>
      <c r="BH46" s="37"/>
      <c r="BI46" s="37"/>
      <c r="BJ46" s="37"/>
      <c r="BK46" s="37">
        <v>0</v>
      </c>
      <c r="BL46" s="37"/>
      <c r="BM46" s="37"/>
      <c r="BN46" s="37"/>
      <c r="BO46" s="37"/>
      <c r="BP46" s="37"/>
      <c r="BQ46" s="37"/>
      <c r="BR46" s="37"/>
      <c r="BS46" s="37">
        <v>0</v>
      </c>
      <c r="BT46" s="37"/>
      <c r="BU46" s="37"/>
      <c r="BV46" s="37"/>
      <c r="BW46" s="37"/>
      <c r="BX46" s="37"/>
      <c r="BY46" s="37"/>
      <c r="BZ46" s="37"/>
      <c r="CA46" s="37">
        <v>0</v>
      </c>
      <c r="CB46" s="37"/>
      <c r="CC46" s="37"/>
      <c r="CD46" s="37"/>
      <c r="CE46" s="37"/>
      <c r="CF46" s="37"/>
      <c r="CG46" s="37"/>
      <c r="CH46" s="37"/>
      <c r="CI46" s="37">
        <f>0.02782767+0.00870053+0.00852765*118/100</f>
        <v>4.6590826999999994E-2</v>
      </c>
      <c r="CJ46" s="37"/>
      <c r="CK46" s="37"/>
      <c r="CL46" s="37"/>
      <c r="CM46" s="37"/>
      <c r="CN46" s="37"/>
      <c r="CO46" s="37"/>
      <c r="CP46" s="37"/>
      <c r="CQ46" s="37">
        <v>0</v>
      </c>
      <c r="CR46" s="37"/>
      <c r="CS46" s="37"/>
      <c r="CT46" s="37"/>
      <c r="CU46" s="37"/>
      <c r="CV46" s="37"/>
      <c r="CW46" s="37"/>
      <c r="CX46" s="37"/>
      <c r="CY46" s="37">
        <v>0</v>
      </c>
      <c r="CZ46" s="37"/>
      <c r="DA46" s="37"/>
      <c r="DB46" s="37"/>
      <c r="DC46" s="37"/>
      <c r="DD46" s="37"/>
      <c r="DE46" s="37"/>
      <c r="DF46" s="37"/>
      <c r="DG46" s="37">
        <v>0</v>
      </c>
      <c r="DH46" s="37"/>
      <c r="DI46" s="37"/>
      <c r="DJ46" s="37"/>
      <c r="DK46" s="37"/>
      <c r="DL46" s="37"/>
      <c r="DM46" s="37"/>
      <c r="DN46" s="37"/>
      <c r="DO46" s="37">
        <v>0</v>
      </c>
      <c r="DP46" s="37"/>
      <c r="DQ46" s="37"/>
      <c r="DR46" s="37"/>
      <c r="DS46" s="37"/>
      <c r="DT46" s="37"/>
      <c r="DU46" s="37"/>
      <c r="DV46" s="37"/>
      <c r="DW46" s="31">
        <v>2.1507986200000002</v>
      </c>
      <c r="DX46" s="31">
        <v>0</v>
      </c>
      <c r="DY46" s="31">
        <v>2.1507986200000002</v>
      </c>
      <c r="DZ46" s="31">
        <v>0</v>
      </c>
      <c r="EA46" s="31">
        <f t="shared" si="142"/>
        <v>-4.6590826999999994E-2</v>
      </c>
      <c r="EB46" s="37">
        <v>0</v>
      </c>
      <c r="EC46" s="37"/>
      <c r="ED46" s="37"/>
      <c r="EE46" s="37"/>
      <c r="EF46" s="37"/>
      <c r="EG46" s="37"/>
      <c r="EH46" s="37"/>
      <c r="EI46" s="37"/>
      <c r="EJ46" s="37"/>
      <c r="EK46" s="37"/>
      <c r="EL46" s="38"/>
      <c r="EM46" s="38"/>
      <c r="EN46" s="38"/>
      <c r="EO46" s="38"/>
      <c r="EP46" s="38"/>
      <c r="EQ46" s="38"/>
      <c r="ER46" s="31"/>
      <c r="ES46" s="33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</row>
    <row r="47" spans="1:172" s="27" customFormat="1" ht="60" customHeight="1" x14ac:dyDescent="0.2">
      <c r="A47" s="35" t="s">
        <v>95</v>
      </c>
      <c r="B47" s="35"/>
      <c r="C47" s="35"/>
      <c r="D47" s="35"/>
      <c r="E47" s="35"/>
      <c r="F47" s="36" t="s">
        <v>96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7">
        <v>0</v>
      </c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>
        <v>0</v>
      </c>
      <c r="AV47" s="37"/>
      <c r="AW47" s="37"/>
      <c r="AX47" s="37"/>
      <c r="AY47" s="37"/>
      <c r="AZ47" s="37"/>
      <c r="BA47" s="37"/>
      <c r="BB47" s="37"/>
      <c r="BC47" s="37">
        <f t="shared" ref="BC47" si="145">SUM(BS47+CI47+CY47+DO47)</f>
        <v>1.62122557</v>
      </c>
      <c r="BD47" s="37"/>
      <c r="BE47" s="37"/>
      <c r="BF47" s="37"/>
      <c r="BG47" s="37"/>
      <c r="BH47" s="37"/>
      <c r="BI47" s="37"/>
      <c r="BJ47" s="37"/>
      <c r="BK47" s="37">
        <v>0</v>
      </c>
      <c r="BL47" s="37"/>
      <c r="BM47" s="37"/>
      <c r="BN47" s="37"/>
      <c r="BO47" s="37"/>
      <c r="BP47" s="37"/>
      <c r="BQ47" s="37"/>
      <c r="BR47" s="37"/>
      <c r="BS47" s="37">
        <v>1.6</v>
      </c>
      <c r="BT47" s="37"/>
      <c r="BU47" s="37"/>
      <c r="BV47" s="37"/>
      <c r="BW47" s="37"/>
      <c r="BX47" s="37"/>
      <c r="BY47" s="37"/>
      <c r="BZ47" s="37"/>
      <c r="CA47" s="37">
        <v>0</v>
      </c>
      <c r="CB47" s="37"/>
      <c r="CC47" s="37"/>
      <c r="CD47" s="37"/>
      <c r="CE47" s="37"/>
      <c r="CF47" s="37"/>
      <c r="CG47" s="37"/>
      <c r="CH47" s="37"/>
      <c r="CI47" s="37">
        <v>2.1225569999999999E-2</v>
      </c>
      <c r="CJ47" s="37"/>
      <c r="CK47" s="37"/>
      <c r="CL47" s="37"/>
      <c r="CM47" s="37"/>
      <c r="CN47" s="37"/>
      <c r="CO47" s="37"/>
      <c r="CP47" s="37"/>
      <c r="CQ47" s="37">
        <v>0</v>
      </c>
      <c r="CR47" s="37"/>
      <c r="CS47" s="37"/>
      <c r="CT47" s="37"/>
      <c r="CU47" s="37"/>
      <c r="CV47" s="37"/>
      <c r="CW47" s="37"/>
      <c r="CX47" s="37"/>
      <c r="CY47" s="37">
        <v>0</v>
      </c>
      <c r="CZ47" s="37"/>
      <c r="DA47" s="37"/>
      <c r="DB47" s="37"/>
      <c r="DC47" s="37"/>
      <c r="DD47" s="37"/>
      <c r="DE47" s="37"/>
      <c r="DF47" s="37"/>
      <c r="DG47" s="37">
        <v>0</v>
      </c>
      <c r="DH47" s="37"/>
      <c r="DI47" s="37"/>
      <c r="DJ47" s="37"/>
      <c r="DK47" s="37"/>
      <c r="DL47" s="37"/>
      <c r="DM47" s="37"/>
      <c r="DN47" s="37"/>
      <c r="DO47" s="37">
        <v>0</v>
      </c>
      <c r="DP47" s="37"/>
      <c r="DQ47" s="37"/>
      <c r="DR47" s="37"/>
      <c r="DS47" s="37"/>
      <c r="DT47" s="37"/>
      <c r="DU47" s="37"/>
      <c r="DV47" s="37"/>
      <c r="DW47" s="31">
        <f>1.62122557</f>
        <v>1.62122557</v>
      </c>
      <c r="DX47" s="31">
        <v>0</v>
      </c>
      <c r="DY47" s="31">
        <f>1.62122557</f>
        <v>1.62122557</v>
      </c>
      <c r="DZ47" s="31">
        <v>0</v>
      </c>
      <c r="EA47" s="31">
        <f t="shared" si="142"/>
        <v>-1.62122557</v>
      </c>
      <c r="EB47" s="37">
        <v>0</v>
      </c>
      <c r="EC47" s="37"/>
      <c r="ED47" s="37"/>
      <c r="EE47" s="37"/>
      <c r="EF47" s="37"/>
      <c r="EG47" s="37"/>
      <c r="EH47" s="37"/>
      <c r="EI47" s="37"/>
      <c r="EJ47" s="37"/>
      <c r="EK47" s="37"/>
      <c r="EL47" s="38"/>
      <c r="EM47" s="38"/>
      <c r="EN47" s="38"/>
      <c r="EO47" s="38"/>
      <c r="EP47" s="38"/>
      <c r="EQ47" s="38"/>
      <c r="ER47" s="31"/>
      <c r="ES47" s="33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</row>
    <row r="48" spans="1:172" s="27" customFormat="1" ht="54.75" customHeight="1" x14ac:dyDescent="0.2">
      <c r="A48" s="35" t="s">
        <v>97</v>
      </c>
      <c r="B48" s="35"/>
      <c r="C48" s="35"/>
      <c r="D48" s="35"/>
      <c r="E48" s="35"/>
      <c r="F48" s="36" t="s">
        <v>98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7">
        <v>0</v>
      </c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>
        <v>0</v>
      </c>
      <c r="AV48" s="37"/>
      <c r="AW48" s="37"/>
      <c r="AX48" s="37"/>
      <c r="AY48" s="37"/>
      <c r="AZ48" s="37"/>
      <c r="BA48" s="37"/>
      <c r="BB48" s="37"/>
      <c r="BC48" s="37">
        <f t="shared" si="143"/>
        <v>1.62</v>
      </c>
      <c r="BD48" s="37"/>
      <c r="BE48" s="37"/>
      <c r="BF48" s="37"/>
      <c r="BG48" s="37"/>
      <c r="BH48" s="37"/>
      <c r="BI48" s="37"/>
      <c r="BJ48" s="37"/>
      <c r="BK48" s="37">
        <v>0</v>
      </c>
      <c r="BL48" s="37"/>
      <c r="BM48" s="37"/>
      <c r="BN48" s="37"/>
      <c r="BO48" s="37"/>
      <c r="BP48" s="37"/>
      <c r="BQ48" s="37"/>
      <c r="BR48" s="37"/>
      <c r="BS48" s="37">
        <v>1.6</v>
      </c>
      <c r="BT48" s="37"/>
      <c r="BU48" s="37"/>
      <c r="BV48" s="37"/>
      <c r="BW48" s="37"/>
      <c r="BX48" s="37"/>
      <c r="BY48" s="37"/>
      <c r="BZ48" s="37"/>
      <c r="CA48" s="37">
        <v>0</v>
      </c>
      <c r="CB48" s="37"/>
      <c r="CC48" s="37"/>
      <c r="CD48" s="37"/>
      <c r="CE48" s="37"/>
      <c r="CF48" s="37"/>
      <c r="CG48" s="37"/>
      <c r="CH48" s="37"/>
      <c r="CI48" s="37">
        <v>0</v>
      </c>
      <c r="CJ48" s="37"/>
      <c r="CK48" s="37"/>
      <c r="CL48" s="37"/>
      <c r="CM48" s="37"/>
      <c r="CN48" s="37"/>
      <c r="CO48" s="37"/>
      <c r="CP48" s="37"/>
      <c r="CQ48" s="37">
        <v>0</v>
      </c>
      <c r="CR48" s="37"/>
      <c r="CS48" s="37"/>
      <c r="CT48" s="37"/>
      <c r="CU48" s="37"/>
      <c r="CV48" s="37"/>
      <c r="CW48" s="37"/>
      <c r="CX48" s="37"/>
      <c r="CY48" s="37">
        <v>0</v>
      </c>
      <c r="CZ48" s="37"/>
      <c r="DA48" s="37"/>
      <c r="DB48" s="37"/>
      <c r="DC48" s="37"/>
      <c r="DD48" s="37"/>
      <c r="DE48" s="37"/>
      <c r="DF48" s="37"/>
      <c r="DG48" s="37">
        <v>0</v>
      </c>
      <c r="DH48" s="37"/>
      <c r="DI48" s="37"/>
      <c r="DJ48" s="37"/>
      <c r="DK48" s="37"/>
      <c r="DL48" s="37"/>
      <c r="DM48" s="37"/>
      <c r="DN48" s="37"/>
      <c r="DO48" s="37">
        <v>0.02</v>
      </c>
      <c r="DP48" s="37"/>
      <c r="DQ48" s="37"/>
      <c r="DR48" s="37"/>
      <c r="DS48" s="37"/>
      <c r="DT48" s="37"/>
      <c r="DU48" s="37"/>
      <c r="DV48" s="37"/>
      <c r="DW48" s="31">
        <v>1.6160000000000001</v>
      </c>
      <c r="DX48" s="31">
        <v>0</v>
      </c>
      <c r="DY48" s="31">
        <v>1.6160000000000001</v>
      </c>
      <c r="DZ48" s="31">
        <v>0</v>
      </c>
      <c r="EA48" s="31">
        <f t="shared" si="142"/>
        <v>-1.62</v>
      </c>
      <c r="EB48" s="37">
        <v>0</v>
      </c>
      <c r="EC48" s="37"/>
      <c r="ED48" s="37"/>
      <c r="EE48" s="37"/>
      <c r="EF48" s="37"/>
      <c r="EG48" s="37"/>
      <c r="EH48" s="37"/>
      <c r="EI48" s="37"/>
      <c r="EJ48" s="37"/>
      <c r="EK48" s="37"/>
      <c r="EL48" s="38"/>
      <c r="EM48" s="38"/>
      <c r="EN48" s="38"/>
      <c r="EO48" s="38"/>
      <c r="EP48" s="38"/>
      <c r="EQ48" s="38"/>
      <c r="ER48" s="31"/>
      <c r="ES48" s="33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</row>
    <row r="49" spans="1:172" s="27" customFormat="1" ht="59.25" customHeight="1" x14ac:dyDescent="0.2">
      <c r="A49" s="35" t="s">
        <v>99</v>
      </c>
      <c r="B49" s="35"/>
      <c r="C49" s="35"/>
      <c r="D49" s="35"/>
      <c r="E49" s="35"/>
      <c r="F49" s="40" t="s">
        <v>212</v>
      </c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7">
        <v>0</v>
      </c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>
        <v>0</v>
      </c>
      <c r="AV49" s="37"/>
      <c r="AW49" s="37"/>
      <c r="AX49" s="37"/>
      <c r="AY49" s="37"/>
      <c r="AZ49" s="37"/>
      <c r="BA49" s="37"/>
      <c r="BB49" s="37"/>
      <c r="BC49" s="37">
        <f t="shared" si="143"/>
        <v>5.9226419999999997</v>
      </c>
      <c r="BD49" s="37"/>
      <c r="BE49" s="37"/>
      <c r="BF49" s="37"/>
      <c r="BG49" s="37"/>
      <c r="BH49" s="37"/>
      <c r="BI49" s="37"/>
      <c r="BJ49" s="37"/>
      <c r="BK49" s="37">
        <v>0</v>
      </c>
      <c r="BL49" s="37"/>
      <c r="BM49" s="37"/>
      <c r="BN49" s="37"/>
      <c r="BO49" s="37"/>
      <c r="BP49" s="37"/>
      <c r="BQ49" s="37"/>
      <c r="BR49" s="37"/>
      <c r="BS49" s="37">
        <v>0</v>
      </c>
      <c r="BT49" s="37"/>
      <c r="BU49" s="37"/>
      <c r="BV49" s="37"/>
      <c r="BW49" s="37"/>
      <c r="BX49" s="37"/>
      <c r="BY49" s="37"/>
      <c r="BZ49" s="37"/>
      <c r="CA49" s="37">
        <v>0</v>
      </c>
      <c r="CB49" s="37"/>
      <c r="CC49" s="37"/>
      <c r="CD49" s="37"/>
      <c r="CE49" s="37"/>
      <c r="CF49" s="37"/>
      <c r="CG49" s="37"/>
      <c r="CH49" s="37"/>
      <c r="CI49" s="37">
        <v>1.696642</v>
      </c>
      <c r="CJ49" s="37"/>
      <c r="CK49" s="37"/>
      <c r="CL49" s="37"/>
      <c r="CM49" s="37"/>
      <c r="CN49" s="37"/>
      <c r="CO49" s="37"/>
      <c r="CP49" s="37"/>
      <c r="CQ49" s="37">
        <v>0</v>
      </c>
      <c r="CR49" s="37"/>
      <c r="CS49" s="37"/>
      <c r="CT49" s="37"/>
      <c r="CU49" s="37"/>
      <c r="CV49" s="37"/>
      <c r="CW49" s="37"/>
      <c r="CX49" s="37"/>
      <c r="CY49" s="37">
        <v>0</v>
      </c>
      <c r="CZ49" s="37"/>
      <c r="DA49" s="37"/>
      <c r="DB49" s="37"/>
      <c r="DC49" s="37"/>
      <c r="DD49" s="37"/>
      <c r="DE49" s="37"/>
      <c r="DF49" s="37"/>
      <c r="DG49" s="37">
        <v>0</v>
      </c>
      <c r="DH49" s="37"/>
      <c r="DI49" s="37"/>
      <c r="DJ49" s="37"/>
      <c r="DK49" s="37"/>
      <c r="DL49" s="37"/>
      <c r="DM49" s="37"/>
      <c r="DN49" s="37"/>
      <c r="DO49" s="37">
        <v>4.226</v>
      </c>
      <c r="DP49" s="37"/>
      <c r="DQ49" s="37"/>
      <c r="DR49" s="37"/>
      <c r="DS49" s="37"/>
      <c r="DT49" s="37"/>
      <c r="DU49" s="37"/>
      <c r="DV49" s="37"/>
      <c r="DW49" s="31">
        <v>1.6966000000000001</v>
      </c>
      <c r="DX49" s="31">
        <v>1.6966000000000001</v>
      </c>
      <c r="DY49" s="31">
        <v>1.6966000000000001</v>
      </c>
      <c r="DZ49" s="31">
        <v>1.6966000000000001</v>
      </c>
      <c r="EA49" s="31">
        <f t="shared" si="142"/>
        <v>-5.9226419999999997</v>
      </c>
      <c r="EB49" s="37">
        <v>0</v>
      </c>
      <c r="EC49" s="37"/>
      <c r="ED49" s="37"/>
      <c r="EE49" s="37"/>
      <c r="EF49" s="37"/>
      <c r="EG49" s="37"/>
      <c r="EH49" s="37"/>
      <c r="EI49" s="37"/>
      <c r="EJ49" s="37"/>
      <c r="EK49" s="37"/>
      <c r="EL49" s="38"/>
      <c r="EM49" s="38"/>
      <c r="EN49" s="38"/>
      <c r="EO49" s="38"/>
      <c r="EP49" s="38"/>
      <c r="EQ49" s="38"/>
      <c r="ER49" s="31"/>
      <c r="ES49" s="33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</row>
    <row r="50" spans="1:172" s="27" customFormat="1" ht="51.75" customHeight="1" x14ac:dyDescent="0.2">
      <c r="A50" s="35" t="s">
        <v>100</v>
      </c>
      <c r="B50" s="35"/>
      <c r="C50" s="35"/>
      <c r="D50" s="35"/>
      <c r="E50" s="35"/>
      <c r="F50" s="36" t="s">
        <v>213</v>
      </c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7">
        <v>0</v>
      </c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>
        <v>7</v>
      </c>
      <c r="AV50" s="37"/>
      <c r="AW50" s="37"/>
      <c r="AX50" s="37"/>
      <c r="AY50" s="37"/>
      <c r="AZ50" s="37"/>
      <c r="BA50" s="37"/>
      <c r="BB50" s="37"/>
      <c r="BC50" s="37">
        <f t="shared" ref="BC50" si="146">SUM(BS50+CI50+CY50+DO50)</f>
        <v>5.7000000000000002E-3</v>
      </c>
      <c r="BD50" s="37"/>
      <c r="BE50" s="37"/>
      <c r="BF50" s="37"/>
      <c r="BG50" s="37"/>
      <c r="BH50" s="37"/>
      <c r="BI50" s="37"/>
      <c r="BJ50" s="37"/>
      <c r="BK50" s="37">
        <v>0</v>
      </c>
      <c r="BL50" s="37"/>
      <c r="BM50" s="37"/>
      <c r="BN50" s="37"/>
      <c r="BO50" s="37"/>
      <c r="BP50" s="37"/>
      <c r="BQ50" s="37"/>
      <c r="BR50" s="37"/>
      <c r="BS50" s="37">
        <v>0</v>
      </c>
      <c r="BT50" s="37"/>
      <c r="BU50" s="37"/>
      <c r="BV50" s="37"/>
      <c r="BW50" s="37"/>
      <c r="BX50" s="37"/>
      <c r="BY50" s="37"/>
      <c r="BZ50" s="37"/>
      <c r="CA50" s="37">
        <v>0</v>
      </c>
      <c r="CB50" s="37"/>
      <c r="CC50" s="37"/>
      <c r="CD50" s="37"/>
      <c r="CE50" s="37"/>
      <c r="CF50" s="37"/>
      <c r="CG50" s="37"/>
      <c r="CH50" s="37"/>
      <c r="CI50" s="37">
        <v>0</v>
      </c>
      <c r="CJ50" s="37"/>
      <c r="CK50" s="37"/>
      <c r="CL50" s="37"/>
      <c r="CM50" s="37"/>
      <c r="CN50" s="37"/>
      <c r="CO50" s="37"/>
      <c r="CP50" s="37"/>
      <c r="CQ50" s="37">
        <v>0</v>
      </c>
      <c r="CR50" s="37"/>
      <c r="CS50" s="37"/>
      <c r="CT50" s="37"/>
      <c r="CU50" s="37"/>
      <c r="CV50" s="37"/>
      <c r="CW50" s="37"/>
      <c r="CX50" s="37"/>
      <c r="CY50" s="37">
        <v>0</v>
      </c>
      <c r="CZ50" s="37"/>
      <c r="DA50" s="37"/>
      <c r="DB50" s="37"/>
      <c r="DC50" s="37"/>
      <c r="DD50" s="37"/>
      <c r="DE50" s="37"/>
      <c r="DF50" s="37"/>
      <c r="DG50" s="37">
        <v>0</v>
      </c>
      <c r="DH50" s="37"/>
      <c r="DI50" s="37"/>
      <c r="DJ50" s="37"/>
      <c r="DK50" s="37"/>
      <c r="DL50" s="37"/>
      <c r="DM50" s="37"/>
      <c r="DN50" s="37"/>
      <c r="DO50" s="37">
        <v>5.7000000000000002E-3</v>
      </c>
      <c r="DP50" s="37"/>
      <c r="DQ50" s="37"/>
      <c r="DR50" s="37"/>
      <c r="DS50" s="37"/>
      <c r="DT50" s="37"/>
      <c r="DU50" s="37"/>
      <c r="DV50" s="37"/>
      <c r="DW50" s="31">
        <v>8.0050715999999994E-2</v>
      </c>
      <c r="DX50" s="31">
        <v>8.0050715999999994E-2</v>
      </c>
      <c r="DY50" s="31">
        <v>8.0050715999999994E-2</v>
      </c>
      <c r="DZ50" s="31">
        <v>8.0050715999999994E-2</v>
      </c>
      <c r="EA50" s="31">
        <f t="shared" ref="EA50" si="147">SUM(AU50-BC50)</f>
        <v>6.9943</v>
      </c>
      <c r="EB50" s="37">
        <v>0</v>
      </c>
      <c r="EC50" s="37"/>
      <c r="ED50" s="37"/>
      <c r="EE50" s="37"/>
      <c r="EF50" s="37"/>
      <c r="EG50" s="37"/>
      <c r="EH50" s="37"/>
      <c r="EI50" s="37"/>
      <c r="EJ50" s="37"/>
      <c r="EK50" s="37"/>
      <c r="EL50" s="38"/>
      <c r="EM50" s="38"/>
      <c r="EN50" s="38"/>
      <c r="EO50" s="38"/>
      <c r="EP50" s="38"/>
      <c r="EQ50" s="38"/>
      <c r="ER50" s="31"/>
      <c r="ES50" s="33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</row>
    <row r="51" spans="1:172" s="27" customFormat="1" ht="32.25" customHeight="1" x14ac:dyDescent="0.2">
      <c r="A51" s="35" t="s">
        <v>102</v>
      </c>
      <c r="B51" s="35"/>
      <c r="C51" s="35"/>
      <c r="D51" s="35"/>
      <c r="E51" s="35"/>
      <c r="F51" s="36" t="s">
        <v>101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7">
        <v>1.45272595</v>
      </c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>
        <v>1.41</v>
      </c>
      <c r="AV51" s="37"/>
      <c r="AW51" s="37"/>
      <c r="AX51" s="37"/>
      <c r="AY51" s="37"/>
      <c r="AZ51" s="37"/>
      <c r="BA51" s="37"/>
      <c r="BB51" s="37"/>
      <c r="BC51" s="37">
        <f t="shared" si="143"/>
        <v>0.47301300000000002</v>
      </c>
      <c r="BD51" s="37"/>
      <c r="BE51" s="37"/>
      <c r="BF51" s="37"/>
      <c r="BG51" s="37"/>
      <c r="BH51" s="37"/>
      <c r="BI51" s="37"/>
      <c r="BJ51" s="37"/>
      <c r="BK51" s="37">
        <v>0</v>
      </c>
      <c r="BL51" s="37"/>
      <c r="BM51" s="37"/>
      <c r="BN51" s="37"/>
      <c r="BO51" s="37"/>
      <c r="BP51" s="37"/>
      <c r="BQ51" s="37"/>
      <c r="BR51" s="37"/>
      <c r="BS51" s="37">
        <v>0</v>
      </c>
      <c r="BT51" s="37"/>
      <c r="BU51" s="37"/>
      <c r="BV51" s="37"/>
      <c r="BW51" s="37"/>
      <c r="BX51" s="37"/>
      <c r="BY51" s="37"/>
      <c r="BZ51" s="37"/>
      <c r="CA51" s="37">
        <v>0</v>
      </c>
      <c r="CB51" s="37"/>
      <c r="CC51" s="37"/>
      <c r="CD51" s="37"/>
      <c r="CE51" s="37"/>
      <c r="CF51" s="37"/>
      <c r="CG51" s="37"/>
      <c r="CH51" s="37"/>
      <c r="CI51" s="37">
        <v>0.23649999999999999</v>
      </c>
      <c r="CJ51" s="37"/>
      <c r="CK51" s="37"/>
      <c r="CL51" s="37"/>
      <c r="CM51" s="37"/>
      <c r="CN51" s="37"/>
      <c r="CO51" s="37"/>
      <c r="CP51" s="37"/>
      <c r="CQ51" s="37">
        <v>0</v>
      </c>
      <c r="CR51" s="37"/>
      <c r="CS51" s="37"/>
      <c r="CT51" s="37"/>
      <c r="CU51" s="37"/>
      <c r="CV51" s="37"/>
      <c r="CW51" s="37"/>
      <c r="CX51" s="37"/>
      <c r="CY51" s="37">
        <v>0</v>
      </c>
      <c r="CZ51" s="37"/>
      <c r="DA51" s="37"/>
      <c r="DB51" s="37"/>
      <c r="DC51" s="37"/>
      <c r="DD51" s="37"/>
      <c r="DE51" s="37"/>
      <c r="DF51" s="37"/>
      <c r="DG51" s="37">
        <v>0</v>
      </c>
      <c r="DH51" s="37"/>
      <c r="DI51" s="37"/>
      <c r="DJ51" s="37"/>
      <c r="DK51" s="37"/>
      <c r="DL51" s="37"/>
      <c r="DM51" s="37"/>
      <c r="DN51" s="37"/>
      <c r="DO51" s="37">
        <v>0.236513</v>
      </c>
      <c r="DP51" s="37"/>
      <c r="DQ51" s="37"/>
      <c r="DR51" s="37"/>
      <c r="DS51" s="37"/>
      <c r="DT51" s="37"/>
      <c r="DU51" s="37"/>
      <c r="DV51" s="37"/>
      <c r="DW51" s="31">
        <f>0.9250904+0.3177615+0.0245+0.244755428</f>
        <v>1.5121073279999999</v>
      </c>
      <c r="DX51" s="31">
        <v>0.244755428</v>
      </c>
      <c r="DY51" s="31">
        <f>0.1920661+1.07528579+0.129509355</f>
        <v>1.3968612449999998</v>
      </c>
      <c r="DZ51" s="31">
        <v>0.12950935499999999</v>
      </c>
      <c r="EA51" s="31">
        <f t="shared" si="142"/>
        <v>0.9369869999999999</v>
      </c>
      <c r="EB51" s="37">
        <v>0</v>
      </c>
      <c r="EC51" s="37"/>
      <c r="ED51" s="37"/>
      <c r="EE51" s="37"/>
      <c r="EF51" s="37"/>
      <c r="EG51" s="37"/>
      <c r="EH51" s="37"/>
      <c r="EI51" s="37"/>
      <c r="EJ51" s="37"/>
      <c r="EK51" s="37"/>
      <c r="EL51" s="38"/>
      <c r="EM51" s="38"/>
      <c r="EN51" s="38"/>
      <c r="EO51" s="38"/>
      <c r="EP51" s="38"/>
      <c r="EQ51" s="38"/>
      <c r="ER51" s="31"/>
      <c r="ES51" s="33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</row>
    <row r="52" spans="1:172" s="27" customFormat="1" ht="56.25" customHeight="1" x14ac:dyDescent="0.2">
      <c r="A52" s="35" t="s">
        <v>104</v>
      </c>
      <c r="B52" s="35"/>
      <c r="C52" s="35"/>
      <c r="D52" s="35"/>
      <c r="E52" s="35"/>
      <c r="F52" s="36" t="s">
        <v>103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7">
        <v>1.2296706799999999</v>
      </c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>
        <v>0.93</v>
      </c>
      <c r="AV52" s="37"/>
      <c r="AW52" s="37"/>
      <c r="AX52" s="37"/>
      <c r="AY52" s="37"/>
      <c r="AZ52" s="37"/>
      <c r="BA52" s="37"/>
      <c r="BB52" s="37"/>
      <c r="BC52" s="37">
        <f t="shared" ref="BC52:BC53" si="148">SUM(BS52+CI52+CY52+DO52)</f>
        <v>0.1578</v>
      </c>
      <c r="BD52" s="37"/>
      <c r="BE52" s="37"/>
      <c r="BF52" s="37"/>
      <c r="BG52" s="37"/>
      <c r="BH52" s="37"/>
      <c r="BI52" s="37"/>
      <c r="BJ52" s="37"/>
      <c r="BK52" s="37">
        <v>0</v>
      </c>
      <c r="BL52" s="37"/>
      <c r="BM52" s="37"/>
      <c r="BN52" s="37"/>
      <c r="BO52" s="37"/>
      <c r="BP52" s="37"/>
      <c r="BQ52" s="37"/>
      <c r="BR52" s="37"/>
      <c r="BS52" s="37">
        <v>0</v>
      </c>
      <c r="BT52" s="37"/>
      <c r="BU52" s="37"/>
      <c r="BV52" s="37"/>
      <c r="BW52" s="37"/>
      <c r="BX52" s="37"/>
      <c r="BY52" s="37"/>
      <c r="BZ52" s="37"/>
      <c r="CA52" s="37">
        <v>0</v>
      </c>
      <c r="CB52" s="37"/>
      <c r="CC52" s="37"/>
      <c r="CD52" s="37"/>
      <c r="CE52" s="37"/>
      <c r="CF52" s="37"/>
      <c r="CG52" s="37"/>
      <c r="CH52" s="37"/>
      <c r="CI52" s="37">
        <v>0.1578</v>
      </c>
      <c r="CJ52" s="37"/>
      <c r="CK52" s="37"/>
      <c r="CL52" s="37"/>
      <c r="CM52" s="37"/>
      <c r="CN52" s="37"/>
      <c r="CO52" s="37"/>
      <c r="CP52" s="37"/>
      <c r="CQ52" s="37">
        <v>0</v>
      </c>
      <c r="CR52" s="37"/>
      <c r="CS52" s="37"/>
      <c r="CT52" s="37"/>
      <c r="CU52" s="37"/>
      <c r="CV52" s="37"/>
      <c r="CW52" s="37"/>
      <c r="CX52" s="37"/>
      <c r="CY52" s="37">
        <v>0</v>
      </c>
      <c r="CZ52" s="37"/>
      <c r="DA52" s="37"/>
      <c r="DB52" s="37"/>
      <c r="DC52" s="37"/>
      <c r="DD52" s="37"/>
      <c r="DE52" s="37"/>
      <c r="DF52" s="37"/>
      <c r="DG52" s="37">
        <v>0</v>
      </c>
      <c r="DH52" s="37"/>
      <c r="DI52" s="37"/>
      <c r="DJ52" s="37"/>
      <c r="DK52" s="37"/>
      <c r="DL52" s="37"/>
      <c r="DM52" s="37"/>
      <c r="DN52" s="37"/>
      <c r="DO52" s="37">
        <v>0</v>
      </c>
      <c r="DP52" s="37"/>
      <c r="DQ52" s="37"/>
      <c r="DR52" s="37"/>
      <c r="DS52" s="37"/>
      <c r="DT52" s="37"/>
      <c r="DU52" s="37"/>
      <c r="DV52" s="37"/>
      <c r="DW52" s="31">
        <v>0.55805304359999996</v>
      </c>
      <c r="DX52" s="31">
        <f>0.19592187+0.1104386436</f>
        <v>0.3063605136</v>
      </c>
      <c r="DY52" s="31">
        <f>0.05577066+0.07411556+0.4071848542</f>
        <v>0.5370710742</v>
      </c>
      <c r="DZ52" s="31">
        <v>0.4071848542</v>
      </c>
      <c r="EA52" s="31">
        <f t="shared" si="142"/>
        <v>0.7722</v>
      </c>
      <c r="EB52" s="37">
        <v>0</v>
      </c>
      <c r="EC52" s="37"/>
      <c r="ED52" s="37"/>
      <c r="EE52" s="37"/>
      <c r="EF52" s="37"/>
      <c r="EG52" s="37"/>
      <c r="EH52" s="37"/>
      <c r="EI52" s="37"/>
      <c r="EJ52" s="37"/>
      <c r="EK52" s="37"/>
      <c r="EL52" s="38"/>
      <c r="EM52" s="38"/>
      <c r="EN52" s="38"/>
      <c r="EO52" s="38"/>
      <c r="EP52" s="38"/>
      <c r="EQ52" s="38"/>
      <c r="ER52" s="31"/>
      <c r="ES52" s="33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</row>
    <row r="53" spans="1:172" s="27" customFormat="1" ht="58.5" customHeight="1" x14ac:dyDescent="0.2">
      <c r="A53" s="35" t="s">
        <v>106</v>
      </c>
      <c r="B53" s="35"/>
      <c r="C53" s="35"/>
      <c r="D53" s="35"/>
      <c r="E53" s="35"/>
      <c r="F53" s="36" t="s">
        <v>105</v>
      </c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7">
        <v>11.16258566</v>
      </c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>
        <v>1.45</v>
      </c>
      <c r="AV53" s="37"/>
      <c r="AW53" s="37"/>
      <c r="AX53" s="37"/>
      <c r="AY53" s="37"/>
      <c r="AZ53" s="37"/>
      <c r="BA53" s="37"/>
      <c r="BB53" s="37"/>
      <c r="BC53" s="37">
        <f t="shared" si="148"/>
        <v>2.0082580000000003E-2</v>
      </c>
      <c r="BD53" s="37"/>
      <c r="BE53" s="37"/>
      <c r="BF53" s="37"/>
      <c r="BG53" s="37"/>
      <c r="BH53" s="37"/>
      <c r="BI53" s="37"/>
      <c r="BJ53" s="37"/>
      <c r="BK53" s="37">
        <v>0</v>
      </c>
      <c r="BL53" s="37"/>
      <c r="BM53" s="37"/>
      <c r="BN53" s="37"/>
      <c r="BO53" s="37"/>
      <c r="BP53" s="37"/>
      <c r="BQ53" s="37"/>
      <c r="BR53" s="37"/>
      <c r="BS53" s="37">
        <v>0</v>
      </c>
      <c r="BT53" s="37"/>
      <c r="BU53" s="37"/>
      <c r="BV53" s="37"/>
      <c r="BW53" s="37"/>
      <c r="BX53" s="37"/>
      <c r="BY53" s="37"/>
      <c r="BZ53" s="37"/>
      <c r="CA53" s="37">
        <v>0</v>
      </c>
      <c r="CB53" s="37"/>
      <c r="CC53" s="37"/>
      <c r="CD53" s="37"/>
      <c r="CE53" s="37"/>
      <c r="CF53" s="37"/>
      <c r="CG53" s="37"/>
      <c r="CH53" s="37"/>
      <c r="CI53" s="37">
        <v>9.7825800000000008E-3</v>
      </c>
      <c r="CJ53" s="37"/>
      <c r="CK53" s="37"/>
      <c r="CL53" s="37"/>
      <c r="CM53" s="37"/>
      <c r="CN53" s="37"/>
      <c r="CO53" s="37"/>
      <c r="CP53" s="37"/>
      <c r="CQ53" s="37">
        <v>0</v>
      </c>
      <c r="CR53" s="37"/>
      <c r="CS53" s="37"/>
      <c r="CT53" s="37"/>
      <c r="CU53" s="37"/>
      <c r="CV53" s="37"/>
      <c r="CW53" s="37"/>
      <c r="CX53" s="37"/>
      <c r="CY53" s="37">
        <v>0</v>
      </c>
      <c r="CZ53" s="37"/>
      <c r="DA53" s="37"/>
      <c r="DB53" s="37"/>
      <c r="DC53" s="37"/>
      <c r="DD53" s="37"/>
      <c r="DE53" s="37"/>
      <c r="DF53" s="37"/>
      <c r="DG53" s="37">
        <v>0</v>
      </c>
      <c r="DH53" s="37"/>
      <c r="DI53" s="37"/>
      <c r="DJ53" s="37"/>
      <c r="DK53" s="37"/>
      <c r="DL53" s="37"/>
      <c r="DM53" s="37"/>
      <c r="DN53" s="37"/>
      <c r="DO53" s="37">
        <v>1.03E-2</v>
      </c>
      <c r="DP53" s="37"/>
      <c r="DQ53" s="37"/>
      <c r="DR53" s="37"/>
      <c r="DS53" s="37"/>
      <c r="DT53" s="37"/>
      <c r="DU53" s="37"/>
      <c r="DV53" s="37"/>
      <c r="DW53" s="31">
        <v>0.13689999999999999</v>
      </c>
      <c r="DX53" s="31">
        <v>0</v>
      </c>
      <c r="DY53" s="31">
        <v>0</v>
      </c>
      <c r="DZ53" s="31">
        <v>0</v>
      </c>
      <c r="EA53" s="31">
        <f t="shared" si="142"/>
        <v>1.42991742</v>
      </c>
      <c r="EB53" s="37">
        <v>0</v>
      </c>
      <c r="EC53" s="37"/>
      <c r="ED53" s="37"/>
      <c r="EE53" s="37"/>
      <c r="EF53" s="37"/>
      <c r="EG53" s="37"/>
      <c r="EH53" s="37"/>
      <c r="EI53" s="37"/>
      <c r="EJ53" s="37"/>
      <c r="EK53" s="37"/>
      <c r="EL53" s="38"/>
      <c r="EM53" s="38"/>
      <c r="EN53" s="38"/>
      <c r="EO53" s="38"/>
      <c r="EP53" s="38"/>
      <c r="EQ53" s="38"/>
      <c r="ER53" s="31"/>
      <c r="ES53" s="33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</row>
    <row r="54" spans="1:172" s="28" customFormat="1" ht="43.5" customHeight="1" x14ac:dyDescent="0.2">
      <c r="A54" s="35" t="s">
        <v>107</v>
      </c>
      <c r="B54" s="35"/>
      <c r="C54" s="35"/>
      <c r="D54" s="35"/>
      <c r="E54" s="35"/>
      <c r="F54" s="36" t="s">
        <v>214</v>
      </c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7">
        <v>0</v>
      </c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>
        <v>0.19</v>
      </c>
      <c r="AV54" s="37"/>
      <c r="AW54" s="37"/>
      <c r="AX54" s="37"/>
      <c r="AY54" s="37"/>
      <c r="AZ54" s="37"/>
      <c r="BA54" s="37"/>
      <c r="BB54" s="37"/>
      <c r="BC54" s="37">
        <f t="shared" si="143"/>
        <v>0.13873979819999999</v>
      </c>
      <c r="BD54" s="37"/>
      <c r="BE54" s="37"/>
      <c r="BF54" s="37"/>
      <c r="BG54" s="37"/>
      <c r="BH54" s="37"/>
      <c r="BI54" s="37"/>
      <c r="BJ54" s="37"/>
      <c r="BK54" s="37">
        <v>0</v>
      </c>
      <c r="BL54" s="37"/>
      <c r="BM54" s="37"/>
      <c r="BN54" s="37"/>
      <c r="BO54" s="37"/>
      <c r="BP54" s="37"/>
      <c r="BQ54" s="37"/>
      <c r="BR54" s="37"/>
      <c r="BS54" s="37">
        <v>0</v>
      </c>
      <c r="BT54" s="37"/>
      <c r="BU54" s="37"/>
      <c r="BV54" s="37"/>
      <c r="BW54" s="37"/>
      <c r="BX54" s="37"/>
      <c r="BY54" s="37"/>
      <c r="BZ54" s="37"/>
      <c r="CA54" s="37">
        <v>0</v>
      </c>
      <c r="CB54" s="37"/>
      <c r="CC54" s="37"/>
      <c r="CD54" s="37"/>
      <c r="CE54" s="37"/>
      <c r="CF54" s="37"/>
      <c r="CG54" s="37"/>
      <c r="CH54" s="37"/>
      <c r="CI54" s="37">
        <v>0</v>
      </c>
      <c r="CJ54" s="37"/>
      <c r="CK54" s="37"/>
      <c r="CL54" s="37"/>
      <c r="CM54" s="37"/>
      <c r="CN54" s="37"/>
      <c r="CO54" s="37"/>
      <c r="CP54" s="37"/>
      <c r="CQ54" s="37">
        <v>0</v>
      </c>
      <c r="CR54" s="37"/>
      <c r="CS54" s="37"/>
      <c r="CT54" s="37"/>
      <c r="CU54" s="37"/>
      <c r="CV54" s="37"/>
      <c r="CW54" s="37"/>
      <c r="CX54" s="37"/>
      <c r="CY54" s="37">
        <v>0.13</v>
      </c>
      <c r="CZ54" s="37"/>
      <c r="DA54" s="37"/>
      <c r="DB54" s="37"/>
      <c r="DC54" s="37"/>
      <c r="DD54" s="37"/>
      <c r="DE54" s="37"/>
      <c r="DF54" s="37"/>
      <c r="DG54" s="37">
        <v>0</v>
      </c>
      <c r="DH54" s="37"/>
      <c r="DI54" s="37"/>
      <c r="DJ54" s="37"/>
      <c r="DK54" s="37"/>
      <c r="DL54" s="37"/>
      <c r="DM54" s="37"/>
      <c r="DN54" s="37"/>
      <c r="DO54" s="37">
        <f>0.1387397982-CY54</f>
        <v>8.7397981999999819E-3</v>
      </c>
      <c r="DP54" s="37"/>
      <c r="DQ54" s="37"/>
      <c r="DR54" s="37"/>
      <c r="DS54" s="37"/>
      <c r="DT54" s="37"/>
      <c r="DU54" s="37"/>
      <c r="DV54" s="37"/>
      <c r="DW54" s="31">
        <v>0.13873979819999999</v>
      </c>
      <c r="DX54" s="31">
        <v>0.13873979819999999</v>
      </c>
      <c r="DY54" s="31">
        <v>0.13873979819999999</v>
      </c>
      <c r="DZ54" s="31">
        <v>0.13873979819999999</v>
      </c>
      <c r="EA54" s="31">
        <f t="shared" si="142"/>
        <v>5.1260201800000016E-2</v>
      </c>
      <c r="EB54" s="37">
        <v>0</v>
      </c>
      <c r="EC54" s="37"/>
      <c r="ED54" s="37"/>
      <c r="EE54" s="37"/>
      <c r="EF54" s="37"/>
      <c r="EG54" s="37"/>
      <c r="EH54" s="37"/>
      <c r="EI54" s="37"/>
      <c r="EJ54" s="37"/>
      <c r="EK54" s="37"/>
      <c r="EL54" s="38"/>
      <c r="EM54" s="38"/>
      <c r="EN54" s="38"/>
      <c r="EO54" s="38"/>
      <c r="EP54" s="38"/>
      <c r="EQ54" s="38"/>
      <c r="ER54" s="31"/>
      <c r="ES54" s="33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</row>
    <row r="55" spans="1:172" s="27" customFormat="1" ht="57.75" customHeight="1" x14ac:dyDescent="0.2">
      <c r="A55" s="35" t="s">
        <v>108</v>
      </c>
      <c r="B55" s="35"/>
      <c r="C55" s="35"/>
      <c r="D55" s="35"/>
      <c r="E55" s="35"/>
      <c r="F55" s="36" t="s">
        <v>215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7">
        <v>0</v>
      </c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>
        <v>1.42</v>
      </c>
      <c r="AV55" s="37"/>
      <c r="AW55" s="37"/>
      <c r="AX55" s="37"/>
      <c r="AY55" s="37"/>
      <c r="AZ55" s="37"/>
      <c r="BA55" s="37"/>
      <c r="BB55" s="37"/>
      <c r="BC55" s="37">
        <f t="shared" si="143"/>
        <v>1.2534970031999999</v>
      </c>
      <c r="BD55" s="37"/>
      <c r="BE55" s="37"/>
      <c r="BF55" s="37"/>
      <c r="BG55" s="37"/>
      <c r="BH55" s="37"/>
      <c r="BI55" s="37"/>
      <c r="BJ55" s="37"/>
      <c r="BK55" s="37">
        <v>0</v>
      </c>
      <c r="BL55" s="37"/>
      <c r="BM55" s="37"/>
      <c r="BN55" s="37"/>
      <c r="BO55" s="37"/>
      <c r="BP55" s="37"/>
      <c r="BQ55" s="37"/>
      <c r="BR55" s="37"/>
      <c r="BS55" s="37">
        <v>0</v>
      </c>
      <c r="BT55" s="37"/>
      <c r="BU55" s="37"/>
      <c r="BV55" s="37"/>
      <c r="BW55" s="37"/>
      <c r="BX55" s="37"/>
      <c r="BY55" s="37"/>
      <c r="BZ55" s="37"/>
      <c r="CA55" s="37">
        <v>0</v>
      </c>
      <c r="CB55" s="37"/>
      <c r="CC55" s="37"/>
      <c r="CD55" s="37"/>
      <c r="CE55" s="37"/>
      <c r="CF55" s="37"/>
      <c r="CG55" s="37"/>
      <c r="CH55" s="37"/>
      <c r="CI55" s="37">
        <v>0</v>
      </c>
      <c r="CJ55" s="37"/>
      <c r="CK55" s="37"/>
      <c r="CL55" s="37"/>
      <c r="CM55" s="37"/>
      <c r="CN55" s="37"/>
      <c r="CO55" s="37"/>
      <c r="CP55" s="37"/>
      <c r="CQ55" s="37">
        <v>0</v>
      </c>
      <c r="CR55" s="37"/>
      <c r="CS55" s="37"/>
      <c r="CT55" s="37"/>
      <c r="CU55" s="37"/>
      <c r="CV55" s="37"/>
      <c r="CW55" s="37"/>
      <c r="CX55" s="37"/>
      <c r="CY55" s="37">
        <f>(0.41524873+0.25700636+0.01714915)*118/100</f>
        <v>0.81349700319999985</v>
      </c>
      <c r="CZ55" s="37"/>
      <c r="DA55" s="37"/>
      <c r="DB55" s="37"/>
      <c r="DC55" s="37"/>
      <c r="DD55" s="37"/>
      <c r="DE55" s="37"/>
      <c r="DF55" s="37"/>
      <c r="DG55" s="37">
        <v>0</v>
      </c>
      <c r="DH55" s="37"/>
      <c r="DI55" s="37"/>
      <c r="DJ55" s="37"/>
      <c r="DK55" s="37"/>
      <c r="DL55" s="37"/>
      <c r="DM55" s="37"/>
      <c r="DN55" s="37"/>
      <c r="DO55" s="37">
        <v>0.44</v>
      </c>
      <c r="DP55" s="37"/>
      <c r="DQ55" s="37"/>
      <c r="DR55" s="37"/>
      <c r="DS55" s="37"/>
      <c r="DT55" s="37"/>
      <c r="DU55" s="37"/>
      <c r="DV55" s="37"/>
      <c r="DW55" s="31">
        <v>1.25261</v>
      </c>
      <c r="DX55" s="31">
        <v>1.25261</v>
      </c>
      <c r="DY55" s="31">
        <v>1.25261</v>
      </c>
      <c r="DZ55" s="31">
        <v>1.25261</v>
      </c>
      <c r="EA55" s="31">
        <f t="shared" si="142"/>
        <v>0.16650299680000002</v>
      </c>
      <c r="EB55" s="37">
        <v>0</v>
      </c>
      <c r="EC55" s="37"/>
      <c r="ED55" s="37"/>
      <c r="EE55" s="37"/>
      <c r="EF55" s="37"/>
      <c r="EG55" s="37"/>
      <c r="EH55" s="37"/>
      <c r="EI55" s="37"/>
      <c r="EJ55" s="37"/>
      <c r="EK55" s="37"/>
      <c r="EL55" s="38"/>
      <c r="EM55" s="38"/>
      <c r="EN55" s="38"/>
      <c r="EO55" s="38"/>
      <c r="EP55" s="38"/>
      <c r="EQ55" s="38"/>
      <c r="ER55" s="31"/>
      <c r="ES55" s="33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</row>
    <row r="56" spans="1:172" s="27" customFormat="1" ht="57" customHeight="1" x14ac:dyDescent="0.2">
      <c r="A56" s="35" t="s">
        <v>109</v>
      </c>
      <c r="B56" s="35"/>
      <c r="C56" s="35"/>
      <c r="D56" s="35"/>
      <c r="E56" s="35"/>
      <c r="F56" s="36" t="s">
        <v>216</v>
      </c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7">
        <v>0</v>
      </c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>
        <v>1.77</v>
      </c>
      <c r="AV56" s="37"/>
      <c r="AW56" s="37"/>
      <c r="AX56" s="37"/>
      <c r="AY56" s="37"/>
      <c r="AZ56" s="37"/>
      <c r="BA56" s="37"/>
      <c r="BB56" s="37"/>
      <c r="BC56" s="37">
        <f t="shared" si="143"/>
        <v>1.3839900016</v>
      </c>
      <c r="BD56" s="37"/>
      <c r="BE56" s="37"/>
      <c r="BF56" s="37"/>
      <c r="BG56" s="37"/>
      <c r="BH56" s="37"/>
      <c r="BI56" s="37"/>
      <c r="BJ56" s="37"/>
      <c r="BK56" s="37">
        <v>0</v>
      </c>
      <c r="BL56" s="37"/>
      <c r="BM56" s="37"/>
      <c r="BN56" s="37"/>
      <c r="BO56" s="37"/>
      <c r="BP56" s="37"/>
      <c r="BQ56" s="37"/>
      <c r="BR56" s="37"/>
      <c r="BS56" s="37">
        <v>0</v>
      </c>
      <c r="BT56" s="37"/>
      <c r="BU56" s="37"/>
      <c r="BV56" s="37"/>
      <c r="BW56" s="37"/>
      <c r="BX56" s="37"/>
      <c r="BY56" s="37"/>
      <c r="BZ56" s="37"/>
      <c r="CA56" s="37">
        <v>0</v>
      </c>
      <c r="CB56" s="37"/>
      <c r="CC56" s="37"/>
      <c r="CD56" s="37"/>
      <c r="CE56" s="37"/>
      <c r="CF56" s="37"/>
      <c r="CG56" s="37"/>
      <c r="CH56" s="37"/>
      <c r="CI56" s="37">
        <v>0</v>
      </c>
      <c r="CJ56" s="37"/>
      <c r="CK56" s="37"/>
      <c r="CL56" s="37"/>
      <c r="CM56" s="37"/>
      <c r="CN56" s="37"/>
      <c r="CO56" s="37"/>
      <c r="CP56" s="37"/>
      <c r="CQ56" s="37">
        <v>0</v>
      </c>
      <c r="CR56" s="37"/>
      <c r="CS56" s="37"/>
      <c r="CT56" s="37"/>
      <c r="CU56" s="37"/>
      <c r="CV56" s="37"/>
      <c r="CW56" s="37"/>
      <c r="CX56" s="37"/>
      <c r="CY56" s="37">
        <f>(0.3675+0.43037712)*118/100</f>
        <v>0.94149500159999999</v>
      </c>
      <c r="CZ56" s="37"/>
      <c r="DA56" s="37"/>
      <c r="DB56" s="37"/>
      <c r="DC56" s="37"/>
      <c r="DD56" s="37"/>
      <c r="DE56" s="37"/>
      <c r="DF56" s="37"/>
      <c r="DG56" s="37">
        <v>0</v>
      </c>
      <c r="DH56" s="37"/>
      <c r="DI56" s="37"/>
      <c r="DJ56" s="37"/>
      <c r="DK56" s="37"/>
      <c r="DL56" s="37"/>
      <c r="DM56" s="37"/>
      <c r="DN56" s="37"/>
      <c r="DO56" s="37">
        <v>0.44249500000000003</v>
      </c>
      <c r="DP56" s="37"/>
      <c r="DQ56" s="37"/>
      <c r="DR56" s="37"/>
      <c r="DS56" s="37"/>
      <c r="DT56" s="37"/>
      <c r="DU56" s="37"/>
      <c r="DV56" s="37"/>
      <c r="DW56" s="31">
        <v>1.382495</v>
      </c>
      <c r="DX56" s="31">
        <v>1.382495</v>
      </c>
      <c r="DY56" s="31">
        <v>1.382495</v>
      </c>
      <c r="DZ56" s="31">
        <v>1.382495</v>
      </c>
      <c r="EA56" s="31">
        <f t="shared" si="142"/>
        <v>0.38600999840000005</v>
      </c>
      <c r="EB56" s="37">
        <v>0</v>
      </c>
      <c r="EC56" s="37"/>
      <c r="ED56" s="37"/>
      <c r="EE56" s="37"/>
      <c r="EF56" s="37"/>
      <c r="EG56" s="37"/>
      <c r="EH56" s="37"/>
      <c r="EI56" s="37"/>
      <c r="EJ56" s="37"/>
      <c r="EK56" s="37"/>
      <c r="EL56" s="38"/>
      <c r="EM56" s="38"/>
      <c r="EN56" s="38"/>
      <c r="EO56" s="38"/>
      <c r="EP56" s="38"/>
      <c r="EQ56" s="38"/>
      <c r="ER56" s="31"/>
      <c r="ES56" s="31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</row>
    <row r="57" spans="1:172" s="27" customFormat="1" ht="22.5" customHeight="1" x14ac:dyDescent="0.2">
      <c r="A57" s="35" t="s">
        <v>218</v>
      </c>
      <c r="B57" s="35"/>
      <c r="C57" s="35"/>
      <c r="D57" s="35"/>
      <c r="E57" s="35"/>
      <c r="F57" s="36" t="s">
        <v>110</v>
      </c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7">
        <v>0</v>
      </c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>
        <v>0</v>
      </c>
      <c r="AV57" s="37"/>
      <c r="AW57" s="37"/>
      <c r="AX57" s="37"/>
      <c r="AY57" s="37"/>
      <c r="AZ57" s="37"/>
      <c r="BA57" s="37"/>
      <c r="BB57" s="37"/>
      <c r="BC57" s="37">
        <f t="shared" si="143"/>
        <v>0.60965455960000003</v>
      </c>
      <c r="BD57" s="37"/>
      <c r="BE57" s="37"/>
      <c r="BF57" s="37"/>
      <c r="BG57" s="37"/>
      <c r="BH57" s="37"/>
      <c r="BI57" s="37"/>
      <c r="BJ57" s="37"/>
      <c r="BK57" s="37">
        <v>0</v>
      </c>
      <c r="BL57" s="37"/>
      <c r="BM57" s="37"/>
      <c r="BN57" s="37"/>
      <c r="BO57" s="37"/>
      <c r="BP57" s="37"/>
      <c r="BQ57" s="37"/>
      <c r="BR57" s="37"/>
      <c r="BS57" s="37">
        <v>0</v>
      </c>
      <c r="BT57" s="37"/>
      <c r="BU57" s="37"/>
      <c r="BV57" s="37"/>
      <c r="BW57" s="37"/>
      <c r="BX57" s="37"/>
      <c r="BY57" s="37"/>
      <c r="BZ57" s="37"/>
      <c r="CA57" s="37">
        <v>0</v>
      </c>
      <c r="CB57" s="37"/>
      <c r="CC57" s="37"/>
      <c r="CD57" s="37"/>
      <c r="CE57" s="37"/>
      <c r="CF57" s="37"/>
      <c r="CG57" s="37"/>
      <c r="CH57" s="37"/>
      <c r="CI57" s="37">
        <v>0</v>
      </c>
      <c r="CJ57" s="37"/>
      <c r="CK57" s="37"/>
      <c r="CL57" s="37"/>
      <c r="CM57" s="37"/>
      <c r="CN57" s="37"/>
      <c r="CO57" s="37"/>
      <c r="CP57" s="37"/>
      <c r="CQ57" s="37">
        <v>0</v>
      </c>
      <c r="CR57" s="37"/>
      <c r="CS57" s="37"/>
      <c r="CT57" s="37"/>
      <c r="CU57" s="37"/>
      <c r="CV57" s="37"/>
      <c r="CW57" s="37"/>
      <c r="CX57" s="37"/>
      <c r="CY57" s="37">
        <f>0.49809322*1.18</f>
        <v>0.58774999959999996</v>
      </c>
      <c r="CZ57" s="37"/>
      <c r="DA57" s="37"/>
      <c r="DB57" s="37"/>
      <c r="DC57" s="37"/>
      <c r="DD57" s="37"/>
      <c r="DE57" s="37"/>
      <c r="DF57" s="37"/>
      <c r="DG57" s="37">
        <v>0</v>
      </c>
      <c r="DH57" s="37"/>
      <c r="DI57" s="37"/>
      <c r="DJ57" s="37"/>
      <c r="DK57" s="37"/>
      <c r="DL57" s="37"/>
      <c r="DM57" s="37"/>
      <c r="DN57" s="37"/>
      <c r="DO57" s="37">
        <f>0.6096545596-CY57</f>
        <v>2.1904560000000073E-2</v>
      </c>
      <c r="DP57" s="37"/>
      <c r="DQ57" s="37"/>
      <c r="DR57" s="37"/>
      <c r="DS57" s="37"/>
      <c r="DT57" s="37"/>
      <c r="DU57" s="37"/>
      <c r="DV57" s="37"/>
      <c r="DW57" s="31">
        <v>0.60965455960000003</v>
      </c>
      <c r="DX57" s="31">
        <v>0.60965455960000003</v>
      </c>
      <c r="DY57" s="31">
        <v>0.60965455960000003</v>
      </c>
      <c r="DZ57" s="31">
        <v>0.60965455960000003</v>
      </c>
      <c r="EA57" s="31">
        <f>SUM(AU57-BC57)</f>
        <v>-0.60965455960000003</v>
      </c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8"/>
      <c r="EM57" s="38"/>
      <c r="EN57" s="38"/>
      <c r="EO57" s="38"/>
      <c r="EP57" s="38"/>
      <c r="EQ57" s="38"/>
      <c r="ER57" s="31"/>
      <c r="ES57" s="31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</row>
    <row r="58" spans="1:172" s="27" customFormat="1" ht="47.25" customHeight="1" x14ac:dyDescent="0.15">
      <c r="A58" s="43" t="s">
        <v>111</v>
      </c>
      <c r="B58" s="43"/>
      <c r="C58" s="43"/>
      <c r="D58" s="43"/>
      <c r="E58" s="43"/>
      <c r="F58" s="40" t="s">
        <v>112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2">
        <f>SUM(AJ59+AJ64)</f>
        <v>0</v>
      </c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>
        <f>SUM(AU59+AU64)</f>
        <v>27.25</v>
      </c>
      <c r="AV58" s="42"/>
      <c r="AW58" s="42"/>
      <c r="AX58" s="42"/>
      <c r="AY58" s="42"/>
      <c r="AZ58" s="42"/>
      <c r="BA58" s="42"/>
      <c r="BB58" s="42"/>
      <c r="BC58" s="42">
        <f>SUM(BC59+BC64)</f>
        <v>0</v>
      </c>
      <c r="BD58" s="42"/>
      <c r="BE58" s="42"/>
      <c r="BF58" s="42"/>
      <c r="BG58" s="42"/>
      <c r="BH58" s="42"/>
      <c r="BI58" s="42"/>
      <c r="BJ58" s="42"/>
      <c r="BK58" s="42">
        <f>SUM(BK59+BK64)</f>
        <v>0</v>
      </c>
      <c r="BL58" s="42"/>
      <c r="BM58" s="42"/>
      <c r="BN58" s="42"/>
      <c r="BO58" s="42"/>
      <c r="BP58" s="42"/>
      <c r="BQ58" s="42"/>
      <c r="BR58" s="42"/>
      <c r="BS58" s="42">
        <f>SUM(BS59+BS64)</f>
        <v>0</v>
      </c>
      <c r="BT58" s="42"/>
      <c r="BU58" s="42"/>
      <c r="BV58" s="42"/>
      <c r="BW58" s="42"/>
      <c r="BX58" s="42"/>
      <c r="BY58" s="42"/>
      <c r="BZ58" s="42"/>
      <c r="CA58" s="42">
        <f>SUM(CA59+CA64)</f>
        <v>0</v>
      </c>
      <c r="CB58" s="42"/>
      <c r="CC58" s="42"/>
      <c r="CD58" s="42"/>
      <c r="CE58" s="42"/>
      <c r="CF58" s="42"/>
      <c r="CG58" s="42"/>
      <c r="CH58" s="42"/>
      <c r="CI58" s="42">
        <f>SUM(CI59+CI64)</f>
        <v>0</v>
      </c>
      <c r="CJ58" s="42"/>
      <c r="CK58" s="42"/>
      <c r="CL58" s="42"/>
      <c r="CM58" s="42"/>
      <c r="CN58" s="42"/>
      <c r="CO58" s="42"/>
      <c r="CP58" s="42"/>
      <c r="CQ58" s="42">
        <f>SUM(CQ59+CQ64)</f>
        <v>0</v>
      </c>
      <c r="CR58" s="42"/>
      <c r="CS58" s="42"/>
      <c r="CT58" s="42"/>
      <c r="CU58" s="42"/>
      <c r="CV58" s="42"/>
      <c r="CW58" s="42"/>
      <c r="CX58" s="42"/>
      <c r="CY58" s="42">
        <f>SUM(CY59+CY64)</f>
        <v>0</v>
      </c>
      <c r="CZ58" s="42"/>
      <c r="DA58" s="42"/>
      <c r="DB58" s="42"/>
      <c r="DC58" s="42"/>
      <c r="DD58" s="42"/>
      <c r="DE58" s="42"/>
      <c r="DF58" s="42"/>
      <c r="DG58" s="42">
        <f>SUM(DG59+DG64)</f>
        <v>0</v>
      </c>
      <c r="DH58" s="42"/>
      <c r="DI58" s="42"/>
      <c r="DJ58" s="42"/>
      <c r="DK58" s="42"/>
      <c r="DL58" s="42"/>
      <c r="DM58" s="42"/>
      <c r="DN58" s="42"/>
      <c r="DO58" s="42">
        <f>SUM(DO59+DO64)</f>
        <v>0</v>
      </c>
      <c r="DP58" s="42"/>
      <c r="DQ58" s="42"/>
      <c r="DR58" s="42"/>
      <c r="DS58" s="42"/>
      <c r="DT58" s="42"/>
      <c r="DU58" s="42"/>
      <c r="DV58" s="42"/>
      <c r="DW58" s="32">
        <f t="shared" ref="DW58:EB58" si="149">SUM(DW59+DW64)</f>
        <v>0</v>
      </c>
      <c r="DX58" s="32">
        <f t="shared" si="149"/>
        <v>0</v>
      </c>
      <c r="DY58" s="32">
        <f t="shared" si="149"/>
        <v>0</v>
      </c>
      <c r="DZ58" s="32">
        <f t="shared" si="149"/>
        <v>0</v>
      </c>
      <c r="EA58" s="32">
        <f t="shared" si="149"/>
        <v>27.25</v>
      </c>
      <c r="EB58" s="42">
        <f t="shared" si="149"/>
        <v>0</v>
      </c>
      <c r="EC58" s="42"/>
      <c r="ED58" s="42"/>
      <c r="EE58" s="42"/>
      <c r="EF58" s="42"/>
      <c r="EG58" s="42"/>
      <c r="EH58" s="42"/>
      <c r="EI58" s="42"/>
      <c r="EJ58" s="42"/>
      <c r="EK58" s="42"/>
      <c r="EL58" s="41"/>
      <c r="EM58" s="41"/>
      <c r="EN58" s="41"/>
      <c r="EO58" s="41"/>
      <c r="EP58" s="41"/>
      <c r="EQ58" s="41"/>
      <c r="ER58" s="32"/>
      <c r="ES58" s="34"/>
      <c r="ET58" s="40"/>
      <c r="EU58" s="40"/>
      <c r="EV58" s="40"/>
      <c r="EW58" s="40"/>
      <c r="EX58" s="40"/>
      <c r="EY58" s="40"/>
      <c r="EZ58" s="40"/>
      <c r="FA58" s="40"/>
      <c r="FB58" s="40"/>
      <c r="FC58" s="40"/>
      <c r="FD58" s="40"/>
      <c r="FE58" s="40"/>
      <c r="FF58" s="40"/>
      <c r="FG58" s="40"/>
      <c r="FH58" s="40"/>
      <c r="FI58" s="40"/>
      <c r="FJ58" s="40"/>
      <c r="FK58" s="40"/>
      <c r="FL58" s="40"/>
      <c r="FM58" s="40"/>
      <c r="FN58" s="40"/>
      <c r="FO58" s="40"/>
      <c r="FP58" s="40"/>
    </row>
    <row r="59" spans="1:172" s="27" customFormat="1" ht="29.25" customHeight="1" x14ac:dyDescent="0.2">
      <c r="A59" s="35" t="s">
        <v>113</v>
      </c>
      <c r="B59" s="35"/>
      <c r="C59" s="35"/>
      <c r="D59" s="35"/>
      <c r="E59" s="35"/>
      <c r="F59" s="36" t="s">
        <v>114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7">
        <f>SUM(AJ60+AJ61+AJ62+AJ63)</f>
        <v>0</v>
      </c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>
        <f>SUM(AU60+AU61+AU62+AU63)</f>
        <v>27.25</v>
      </c>
      <c r="AV59" s="37"/>
      <c r="AW59" s="37"/>
      <c r="AX59" s="37"/>
      <c r="AY59" s="37"/>
      <c r="AZ59" s="37"/>
      <c r="BA59" s="37"/>
      <c r="BB59" s="37"/>
      <c r="BC59" s="37">
        <f>SUM(BC60+BC61+BC62+BC63)</f>
        <v>0</v>
      </c>
      <c r="BD59" s="37"/>
      <c r="BE59" s="37"/>
      <c r="BF59" s="37"/>
      <c r="BG59" s="37"/>
      <c r="BH59" s="37"/>
      <c r="BI59" s="37"/>
      <c r="BJ59" s="37"/>
      <c r="BK59" s="37">
        <f>SUM(BK60+BK61+BK62+BK63)</f>
        <v>0</v>
      </c>
      <c r="BL59" s="37"/>
      <c r="BM59" s="37"/>
      <c r="BN59" s="37"/>
      <c r="BO59" s="37"/>
      <c r="BP59" s="37"/>
      <c r="BQ59" s="37"/>
      <c r="BR59" s="37"/>
      <c r="BS59" s="37">
        <f>SUM(BS60+BS61+BS62+BS63)</f>
        <v>0</v>
      </c>
      <c r="BT59" s="37"/>
      <c r="BU59" s="37"/>
      <c r="BV59" s="37"/>
      <c r="BW59" s="37"/>
      <c r="BX59" s="37"/>
      <c r="BY59" s="37"/>
      <c r="BZ59" s="37"/>
      <c r="CA59" s="37">
        <f>SUM(CA60+CA61+CA62+CA63)</f>
        <v>0</v>
      </c>
      <c r="CB59" s="37"/>
      <c r="CC59" s="37"/>
      <c r="CD59" s="37"/>
      <c r="CE59" s="37"/>
      <c r="CF59" s="37"/>
      <c r="CG59" s="37"/>
      <c r="CH59" s="37"/>
      <c r="CI59" s="37">
        <f>SUM(CI60+CI61+CI62+CI63)</f>
        <v>0</v>
      </c>
      <c r="CJ59" s="37"/>
      <c r="CK59" s="37"/>
      <c r="CL59" s="37"/>
      <c r="CM59" s="37"/>
      <c r="CN59" s="37"/>
      <c r="CO59" s="37"/>
      <c r="CP59" s="37"/>
      <c r="CQ59" s="37">
        <f>SUM(CQ60+CQ61+CQ62+CQ63)</f>
        <v>0</v>
      </c>
      <c r="CR59" s="37"/>
      <c r="CS59" s="37"/>
      <c r="CT59" s="37"/>
      <c r="CU59" s="37"/>
      <c r="CV59" s="37"/>
      <c r="CW59" s="37"/>
      <c r="CX59" s="37"/>
      <c r="CY59" s="37">
        <f>SUM(CY60+CY61+CY62+CY63)</f>
        <v>0</v>
      </c>
      <c r="CZ59" s="37"/>
      <c r="DA59" s="37"/>
      <c r="DB59" s="37"/>
      <c r="DC59" s="37"/>
      <c r="DD59" s="37"/>
      <c r="DE59" s="37"/>
      <c r="DF59" s="37"/>
      <c r="DG59" s="37">
        <f>SUM(DG60+DG61+DG62+DG63)</f>
        <v>0</v>
      </c>
      <c r="DH59" s="37"/>
      <c r="DI59" s="37"/>
      <c r="DJ59" s="37"/>
      <c r="DK59" s="37"/>
      <c r="DL59" s="37"/>
      <c r="DM59" s="37"/>
      <c r="DN59" s="37"/>
      <c r="DO59" s="37">
        <f>SUM(DO60+DO61+DO62+DO63)</f>
        <v>0</v>
      </c>
      <c r="DP59" s="37"/>
      <c r="DQ59" s="37"/>
      <c r="DR59" s="37"/>
      <c r="DS59" s="37"/>
      <c r="DT59" s="37"/>
      <c r="DU59" s="37"/>
      <c r="DV59" s="37"/>
      <c r="DW59" s="31">
        <f t="shared" ref="DW59:EB59" si="150">SUM(DW60+DW61+DW62+DW63)</f>
        <v>0</v>
      </c>
      <c r="DX59" s="31">
        <f t="shared" si="150"/>
        <v>0</v>
      </c>
      <c r="DY59" s="31">
        <f t="shared" si="150"/>
        <v>0</v>
      </c>
      <c r="DZ59" s="31">
        <f t="shared" si="150"/>
        <v>0</v>
      </c>
      <c r="EA59" s="31">
        <f t="shared" si="150"/>
        <v>27.25</v>
      </c>
      <c r="EB59" s="37">
        <f t="shared" si="150"/>
        <v>0</v>
      </c>
      <c r="EC59" s="37"/>
      <c r="ED59" s="37"/>
      <c r="EE59" s="37"/>
      <c r="EF59" s="37"/>
      <c r="EG59" s="37"/>
      <c r="EH59" s="37"/>
      <c r="EI59" s="37"/>
      <c r="EJ59" s="37"/>
      <c r="EK59" s="37"/>
      <c r="EL59" s="38"/>
      <c r="EM59" s="38"/>
      <c r="EN59" s="38"/>
      <c r="EO59" s="38"/>
      <c r="EP59" s="38"/>
      <c r="EQ59" s="38"/>
      <c r="ER59" s="31"/>
      <c r="ES59" s="33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</row>
    <row r="60" spans="1:172" s="27" customFormat="1" ht="82.5" customHeight="1" x14ac:dyDescent="0.2">
      <c r="A60" s="35" t="s">
        <v>115</v>
      </c>
      <c r="B60" s="35"/>
      <c r="C60" s="35"/>
      <c r="D60" s="35"/>
      <c r="E60" s="35"/>
      <c r="F60" s="36" t="s">
        <v>206</v>
      </c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7">
        <v>0</v>
      </c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>
        <v>5.26</v>
      </c>
      <c r="AV60" s="37"/>
      <c r="AW60" s="37"/>
      <c r="AX60" s="37"/>
      <c r="AY60" s="37"/>
      <c r="AZ60" s="37"/>
      <c r="BA60" s="37"/>
      <c r="BB60" s="37"/>
      <c r="BC60" s="37">
        <f t="shared" ref="BC60:BC63" si="151">SUM(BS60+CI60+CY60+DO60)</f>
        <v>0</v>
      </c>
      <c r="BD60" s="37"/>
      <c r="BE60" s="37"/>
      <c r="BF60" s="37"/>
      <c r="BG60" s="37"/>
      <c r="BH60" s="37"/>
      <c r="BI60" s="37"/>
      <c r="BJ60" s="37"/>
      <c r="BK60" s="37">
        <v>0</v>
      </c>
      <c r="BL60" s="37"/>
      <c r="BM60" s="37"/>
      <c r="BN60" s="37"/>
      <c r="BO60" s="37"/>
      <c r="BP60" s="37"/>
      <c r="BQ60" s="37"/>
      <c r="BR60" s="37"/>
      <c r="BS60" s="37">
        <v>0</v>
      </c>
      <c r="BT60" s="37"/>
      <c r="BU60" s="37"/>
      <c r="BV60" s="37"/>
      <c r="BW60" s="37"/>
      <c r="BX60" s="37"/>
      <c r="BY60" s="37"/>
      <c r="BZ60" s="37"/>
      <c r="CA60" s="37">
        <v>0</v>
      </c>
      <c r="CB60" s="37"/>
      <c r="CC60" s="37"/>
      <c r="CD60" s="37"/>
      <c r="CE60" s="37"/>
      <c r="CF60" s="37"/>
      <c r="CG60" s="37"/>
      <c r="CH60" s="37"/>
      <c r="CI60" s="37">
        <v>0</v>
      </c>
      <c r="CJ60" s="37"/>
      <c r="CK60" s="37"/>
      <c r="CL60" s="37"/>
      <c r="CM60" s="37"/>
      <c r="CN60" s="37"/>
      <c r="CO60" s="37"/>
      <c r="CP60" s="37"/>
      <c r="CQ60" s="37">
        <v>0</v>
      </c>
      <c r="CR60" s="37"/>
      <c r="CS60" s="37"/>
      <c r="CT60" s="37"/>
      <c r="CU60" s="37"/>
      <c r="CV60" s="37"/>
      <c r="CW60" s="37"/>
      <c r="CX60" s="37"/>
      <c r="CY60" s="37">
        <v>0</v>
      </c>
      <c r="CZ60" s="37"/>
      <c r="DA60" s="37"/>
      <c r="DB60" s="37"/>
      <c r="DC60" s="37"/>
      <c r="DD60" s="37"/>
      <c r="DE60" s="37"/>
      <c r="DF60" s="37"/>
      <c r="DG60" s="37">
        <v>0</v>
      </c>
      <c r="DH60" s="37"/>
      <c r="DI60" s="37"/>
      <c r="DJ60" s="37"/>
      <c r="DK60" s="37"/>
      <c r="DL60" s="37"/>
      <c r="DM60" s="37"/>
      <c r="DN60" s="37"/>
      <c r="DO60" s="37">
        <v>0</v>
      </c>
      <c r="DP60" s="37"/>
      <c r="DQ60" s="37"/>
      <c r="DR60" s="37"/>
      <c r="DS60" s="37"/>
      <c r="DT60" s="37"/>
      <c r="DU60" s="37"/>
      <c r="DV60" s="37"/>
      <c r="DW60" s="31">
        <v>0</v>
      </c>
      <c r="DX60" s="31">
        <v>0</v>
      </c>
      <c r="DY60" s="31">
        <v>0</v>
      </c>
      <c r="DZ60" s="31">
        <v>0</v>
      </c>
      <c r="EA60" s="31">
        <f t="shared" ref="EA60:EA62" si="152">SUM(AU60-BC60)</f>
        <v>5.26</v>
      </c>
      <c r="EB60" s="37">
        <v>0</v>
      </c>
      <c r="EC60" s="37"/>
      <c r="ED60" s="37"/>
      <c r="EE60" s="37"/>
      <c r="EF60" s="37"/>
      <c r="EG60" s="37"/>
      <c r="EH60" s="37"/>
      <c r="EI60" s="37"/>
      <c r="EJ60" s="37"/>
      <c r="EK60" s="37"/>
      <c r="EL60" s="38"/>
      <c r="EM60" s="38"/>
      <c r="EN60" s="38"/>
      <c r="EO60" s="38"/>
      <c r="EP60" s="38"/>
      <c r="EQ60" s="38"/>
      <c r="ER60" s="31"/>
      <c r="ES60" s="22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</row>
    <row r="61" spans="1:172" s="27" customFormat="1" ht="83.25" customHeight="1" x14ac:dyDescent="0.2">
      <c r="A61" s="35" t="s">
        <v>116</v>
      </c>
      <c r="B61" s="35"/>
      <c r="C61" s="35"/>
      <c r="D61" s="35"/>
      <c r="E61" s="35"/>
      <c r="F61" s="36" t="s">
        <v>207</v>
      </c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7">
        <v>0</v>
      </c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>
        <v>2.4</v>
      </c>
      <c r="AV61" s="37"/>
      <c r="AW61" s="37"/>
      <c r="AX61" s="37"/>
      <c r="AY61" s="37"/>
      <c r="AZ61" s="37"/>
      <c r="BA61" s="37"/>
      <c r="BB61" s="37"/>
      <c r="BC61" s="37">
        <f t="shared" si="151"/>
        <v>0</v>
      </c>
      <c r="BD61" s="37"/>
      <c r="BE61" s="37"/>
      <c r="BF61" s="37"/>
      <c r="BG61" s="37"/>
      <c r="BH61" s="37"/>
      <c r="BI61" s="37"/>
      <c r="BJ61" s="37"/>
      <c r="BK61" s="37">
        <v>0</v>
      </c>
      <c r="BL61" s="37"/>
      <c r="BM61" s="37"/>
      <c r="BN61" s="37"/>
      <c r="BO61" s="37"/>
      <c r="BP61" s="37"/>
      <c r="BQ61" s="37"/>
      <c r="BR61" s="37"/>
      <c r="BS61" s="37">
        <v>0</v>
      </c>
      <c r="BT61" s="37"/>
      <c r="BU61" s="37"/>
      <c r="BV61" s="37"/>
      <c r="BW61" s="37"/>
      <c r="BX61" s="37"/>
      <c r="BY61" s="37"/>
      <c r="BZ61" s="37"/>
      <c r="CA61" s="37">
        <v>0</v>
      </c>
      <c r="CB61" s="37"/>
      <c r="CC61" s="37"/>
      <c r="CD61" s="37"/>
      <c r="CE61" s="37"/>
      <c r="CF61" s="37"/>
      <c r="CG61" s="37"/>
      <c r="CH61" s="37"/>
      <c r="CI61" s="37">
        <v>0</v>
      </c>
      <c r="CJ61" s="37"/>
      <c r="CK61" s="37"/>
      <c r="CL61" s="37"/>
      <c r="CM61" s="37"/>
      <c r="CN61" s="37"/>
      <c r="CO61" s="37"/>
      <c r="CP61" s="37"/>
      <c r="CQ61" s="37">
        <v>0</v>
      </c>
      <c r="CR61" s="37"/>
      <c r="CS61" s="37"/>
      <c r="CT61" s="37"/>
      <c r="CU61" s="37"/>
      <c r="CV61" s="37"/>
      <c r="CW61" s="37"/>
      <c r="CX61" s="37"/>
      <c r="CY61" s="37">
        <v>0</v>
      </c>
      <c r="CZ61" s="37"/>
      <c r="DA61" s="37"/>
      <c r="DB61" s="37"/>
      <c r="DC61" s="37"/>
      <c r="DD61" s="37"/>
      <c r="DE61" s="37"/>
      <c r="DF61" s="37"/>
      <c r="DG61" s="37">
        <v>0</v>
      </c>
      <c r="DH61" s="37"/>
      <c r="DI61" s="37"/>
      <c r="DJ61" s="37"/>
      <c r="DK61" s="37"/>
      <c r="DL61" s="37"/>
      <c r="DM61" s="37"/>
      <c r="DN61" s="37"/>
      <c r="DO61" s="37">
        <v>0</v>
      </c>
      <c r="DP61" s="37"/>
      <c r="DQ61" s="37"/>
      <c r="DR61" s="37"/>
      <c r="DS61" s="37"/>
      <c r="DT61" s="37"/>
      <c r="DU61" s="37"/>
      <c r="DV61" s="37"/>
      <c r="DW61" s="31">
        <v>0</v>
      </c>
      <c r="DX61" s="31">
        <v>0</v>
      </c>
      <c r="DY61" s="31">
        <v>0</v>
      </c>
      <c r="DZ61" s="31">
        <v>0</v>
      </c>
      <c r="EA61" s="31">
        <f t="shared" si="152"/>
        <v>2.4</v>
      </c>
      <c r="EB61" s="37">
        <v>0</v>
      </c>
      <c r="EC61" s="37"/>
      <c r="ED61" s="37"/>
      <c r="EE61" s="37"/>
      <c r="EF61" s="37"/>
      <c r="EG61" s="37"/>
      <c r="EH61" s="37"/>
      <c r="EI61" s="37"/>
      <c r="EJ61" s="37"/>
      <c r="EK61" s="37"/>
      <c r="EL61" s="38"/>
      <c r="EM61" s="38"/>
      <c r="EN61" s="38"/>
      <c r="EO61" s="38"/>
      <c r="EP61" s="38"/>
      <c r="EQ61" s="38"/>
      <c r="ER61" s="31"/>
      <c r="ES61" s="33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</row>
    <row r="62" spans="1:172" s="27" customFormat="1" ht="45" customHeight="1" x14ac:dyDescent="0.2">
      <c r="A62" s="56" t="s">
        <v>117</v>
      </c>
      <c r="B62" s="57"/>
      <c r="C62" s="57"/>
      <c r="D62" s="57"/>
      <c r="E62" s="58"/>
      <c r="F62" s="44" t="s">
        <v>217</v>
      </c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6"/>
      <c r="AJ62" s="53">
        <v>0</v>
      </c>
      <c r="AK62" s="54"/>
      <c r="AL62" s="54"/>
      <c r="AM62" s="54"/>
      <c r="AN62" s="54"/>
      <c r="AO62" s="54"/>
      <c r="AP62" s="54"/>
      <c r="AQ62" s="54"/>
      <c r="AR62" s="54"/>
      <c r="AS62" s="54"/>
      <c r="AT62" s="55"/>
      <c r="AU62" s="53">
        <v>11.84</v>
      </c>
      <c r="AV62" s="54"/>
      <c r="AW62" s="54"/>
      <c r="AX62" s="54"/>
      <c r="AY62" s="54"/>
      <c r="AZ62" s="54"/>
      <c r="BA62" s="54"/>
      <c r="BB62" s="55"/>
      <c r="BC62" s="53">
        <f t="shared" si="151"/>
        <v>0</v>
      </c>
      <c r="BD62" s="54"/>
      <c r="BE62" s="54"/>
      <c r="BF62" s="54"/>
      <c r="BG62" s="54"/>
      <c r="BH62" s="54"/>
      <c r="BI62" s="54"/>
      <c r="BJ62" s="55"/>
      <c r="BK62" s="53">
        <v>0</v>
      </c>
      <c r="BL62" s="54"/>
      <c r="BM62" s="54"/>
      <c r="BN62" s="54"/>
      <c r="BO62" s="54"/>
      <c r="BP62" s="54"/>
      <c r="BQ62" s="54"/>
      <c r="BR62" s="55"/>
      <c r="BS62" s="53">
        <v>0</v>
      </c>
      <c r="BT62" s="54"/>
      <c r="BU62" s="54"/>
      <c r="BV62" s="54"/>
      <c r="BW62" s="54"/>
      <c r="BX62" s="54"/>
      <c r="BY62" s="54"/>
      <c r="BZ62" s="55"/>
      <c r="CA62" s="53">
        <v>0</v>
      </c>
      <c r="CB62" s="54"/>
      <c r="CC62" s="54"/>
      <c r="CD62" s="54"/>
      <c r="CE62" s="54"/>
      <c r="CF62" s="54"/>
      <c r="CG62" s="54"/>
      <c r="CH62" s="55"/>
      <c r="CI62" s="53">
        <v>0</v>
      </c>
      <c r="CJ62" s="54"/>
      <c r="CK62" s="54"/>
      <c r="CL62" s="54"/>
      <c r="CM62" s="54"/>
      <c r="CN62" s="54"/>
      <c r="CO62" s="54"/>
      <c r="CP62" s="55"/>
      <c r="CQ62" s="53">
        <v>0</v>
      </c>
      <c r="CR62" s="54"/>
      <c r="CS62" s="54"/>
      <c r="CT62" s="54"/>
      <c r="CU62" s="54"/>
      <c r="CV62" s="54"/>
      <c r="CW62" s="54"/>
      <c r="CX62" s="55"/>
      <c r="CY62" s="53">
        <v>0</v>
      </c>
      <c r="CZ62" s="54"/>
      <c r="DA62" s="54"/>
      <c r="DB62" s="54"/>
      <c r="DC62" s="54"/>
      <c r="DD62" s="54"/>
      <c r="DE62" s="54"/>
      <c r="DF62" s="55"/>
      <c r="DG62" s="53">
        <v>0</v>
      </c>
      <c r="DH62" s="54"/>
      <c r="DI62" s="54"/>
      <c r="DJ62" s="54"/>
      <c r="DK62" s="54"/>
      <c r="DL62" s="54"/>
      <c r="DM62" s="54"/>
      <c r="DN62" s="55"/>
      <c r="DO62" s="53">
        <v>0</v>
      </c>
      <c r="DP62" s="54"/>
      <c r="DQ62" s="54"/>
      <c r="DR62" s="54"/>
      <c r="DS62" s="54"/>
      <c r="DT62" s="54"/>
      <c r="DU62" s="54"/>
      <c r="DV62" s="55"/>
      <c r="DW62" s="31">
        <v>0</v>
      </c>
      <c r="DX62" s="31">
        <v>0</v>
      </c>
      <c r="DY62" s="31">
        <v>0</v>
      </c>
      <c r="DZ62" s="31">
        <v>0</v>
      </c>
      <c r="EA62" s="31">
        <f t="shared" si="152"/>
        <v>11.84</v>
      </c>
      <c r="EB62" s="53">
        <v>0</v>
      </c>
      <c r="EC62" s="54"/>
      <c r="ED62" s="54"/>
      <c r="EE62" s="54"/>
      <c r="EF62" s="54"/>
      <c r="EG62" s="54"/>
      <c r="EH62" s="54"/>
      <c r="EI62" s="54"/>
      <c r="EJ62" s="54"/>
      <c r="EK62" s="55"/>
      <c r="EL62" s="50"/>
      <c r="EM62" s="51"/>
      <c r="EN62" s="51"/>
      <c r="EO62" s="51"/>
      <c r="EP62" s="51"/>
      <c r="EQ62" s="52"/>
      <c r="ER62" s="31"/>
      <c r="ES62" s="23"/>
      <c r="ET62" s="44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  <c r="FP62" s="46"/>
    </row>
    <row r="63" spans="1:172" s="27" customFormat="1" ht="58.5" customHeight="1" x14ac:dyDescent="0.2">
      <c r="A63" s="35" t="s">
        <v>118</v>
      </c>
      <c r="B63" s="35"/>
      <c r="C63" s="35"/>
      <c r="D63" s="35"/>
      <c r="E63" s="35"/>
      <c r="F63" s="36" t="s">
        <v>119</v>
      </c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7">
        <v>0</v>
      </c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>
        <v>7.75</v>
      </c>
      <c r="AV63" s="37"/>
      <c r="AW63" s="37"/>
      <c r="AX63" s="37"/>
      <c r="AY63" s="37"/>
      <c r="AZ63" s="37"/>
      <c r="BA63" s="37"/>
      <c r="BB63" s="37"/>
      <c r="BC63" s="37">
        <f t="shared" si="151"/>
        <v>0</v>
      </c>
      <c r="BD63" s="37"/>
      <c r="BE63" s="37"/>
      <c r="BF63" s="37"/>
      <c r="BG63" s="37"/>
      <c r="BH63" s="37"/>
      <c r="BI63" s="37"/>
      <c r="BJ63" s="37"/>
      <c r="BK63" s="37">
        <v>0</v>
      </c>
      <c r="BL63" s="37"/>
      <c r="BM63" s="37"/>
      <c r="BN63" s="37"/>
      <c r="BO63" s="37"/>
      <c r="BP63" s="37"/>
      <c r="BQ63" s="37"/>
      <c r="BR63" s="37"/>
      <c r="BS63" s="37">
        <v>0</v>
      </c>
      <c r="BT63" s="37"/>
      <c r="BU63" s="37"/>
      <c r="BV63" s="37"/>
      <c r="BW63" s="37"/>
      <c r="BX63" s="37"/>
      <c r="BY63" s="37"/>
      <c r="BZ63" s="37"/>
      <c r="CA63" s="37">
        <v>0</v>
      </c>
      <c r="CB63" s="37"/>
      <c r="CC63" s="37"/>
      <c r="CD63" s="37"/>
      <c r="CE63" s="37"/>
      <c r="CF63" s="37"/>
      <c r="CG63" s="37"/>
      <c r="CH63" s="37"/>
      <c r="CI63" s="37">
        <v>0</v>
      </c>
      <c r="CJ63" s="37"/>
      <c r="CK63" s="37"/>
      <c r="CL63" s="37"/>
      <c r="CM63" s="37"/>
      <c r="CN63" s="37"/>
      <c r="CO63" s="37"/>
      <c r="CP63" s="37"/>
      <c r="CQ63" s="37">
        <v>0</v>
      </c>
      <c r="CR63" s="37"/>
      <c r="CS63" s="37"/>
      <c r="CT63" s="37"/>
      <c r="CU63" s="37"/>
      <c r="CV63" s="37"/>
      <c r="CW63" s="37"/>
      <c r="CX63" s="37"/>
      <c r="CY63" s="37">
        <v>0</v>
      </c>
      <c r="CZ63" s="37"/>
      <c r="DA63" s="37"/>
      <c r="DB63" s="37"/>
      <c r="DC63" s="37"/>
      <c r="DD63" s="37"/>
      <c r="DE63" s="37"/>
      <c r="DF63" s="37"/>
      <c r="DG63" s="37">
        <v>0</v>
      </c>
      <c r="DH63" s="37"/>
      <c r="DI63" s="37"/>
      <c r="DJ63" s="37"/>
      <c r="DK63" s="37"/>
      <c r="DL63" s="37"/>
      <c r="DM63" s="37"/>
      <c r="DN63" s="37"/>
      <c r="DO63" s="37">
        <v>0</v>
      </c>
      <c r="DP63" s="37"/>
      <c r="DQ63" s="37"/>
      <c r="DR63" s="37"/>
      <c r="DS63" s="37"/>
      <c r="DT63" s="37"/>
      <c r="DU63" s="37"/>
      <c r="DV63" s="37"/>
      <c r="DW63" s="31">
        <v>0</v>
      </c>
      <c r="DX63" s="31">
        <v>0</v>
      </c>
      <c r="DY63" s="31">
        <v>0</v>
      </c>
      <c r="DZ63" s="31">
        <v>0</v>
      </c>
      <c r="EA63" s="31">
        <f>SUM(AU63-BC63)</f>
        <v>7.75</v>
      </c>
      <c r="EB63" s="37">
        <v>0</v>
      </c>
      <c r="EC63" s="37"/>
      <c r="ED63" s="37"/>
      <c r="EE63" s="37"/>
      <c r="EF63" s="37"/>
      <c r="EG63" s="37"/>
      <c r="EH63" s="37"/>
      <c r="EI63" s="37"/>
      <c r="EJ63" s="37"/>
      <c r="EK63" s="37"/>
      <c r="EL63" s="38"/>
      <c r="EM63" s="38"/>
      <c r="EN63" s="38"/>
      <c r="EO63" s="38"/>
      <c r="EP63" s="38"/>
      <c r="EQ63" s="38"/>
      <c r="ER63" s="31"/>
      <c r="ES63" s="33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</row>
    <row r="64" spans="1:172" s="27" customFormat="1" ht="39" customHeight="1" x14ac:dyDescent="0.2">
      <c r="A64" s="35" t="s">
        <v>120</v>
      </c>
      <c r="B64" s="35"/>
      <c r="C64" s="35"/>
      <c r="D64" s="35"/>
      <c r="E64" s="35"/>
      <c r="F64" s="36" t="s">
        <v>121</v>
      </c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7">
        <v>0</v>
      </c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>
        <v>0</v>
      </c>
      <c r="AV64" s="37"/>
      <c r="AW64" s="37"/>
      <c r="AX64" s="37"/>
      <c r="AY64" s="37"/>
      <c r="AZ64" s="37"/>
      <c r="BA64" s="37"/>
      <c r="BB64" s="37"/>
      <c r="BC64" s="37">
        <v>0</v>
      </c>
      <c r="BD64" s="37"/>
      <c r="BE64" s="37"/>
      <c r="BF64" s="37"/>
      <c r="BG64" s="37"/>
      <c r="BH64" s="37"/>
      <c r="BI64" s="37"/>
      <c r="BJ64" s="37"/>
      <c r="BK64" s="37">
        <v>0</v>
      </c>
      <c r="BL64" s="37"/>
      <c r="BM64" s="37"/>
      <c r="BN64" s="37"/>
      <c r="BO64" s="37"/>
      <c r="BP64" s="37"/>
      <c r="BQ64" s="37"/>
      <c r="BR64" s="37"/>
      <c r="BS64" s="37">
        <v>0</v>
      </c>
      <c r="BT64" s="37"/>
      <c r="BU64" s="37"/>
      <c r="BV64" s="37"/>
      <c r="BW64" s="37"/>
      <c r="BX64" s="37"/>
      <c r="BY64" s="37"/>
      <c r="BZ64" s="37"/>
      <c r="CA64" s="37">
        <v>0</v>
      </c>
      <c r="CB64" s="37"/>
      <c r="CC64" s="37"/>
      <c r="CD64" s="37"/>
      <c r="CE64" s="37"/>
      <c r="CF64" s="37"/>
      <c r="CG64" s="37"/>
      <c r="CH64" s="37"/>
      <c r="CI64" s="37">
        <v>0</v>
      </c>
      <c r="CJ64" s="37"/>
      <c r="CK64" s="37"/>
      <c r="CL64" s="37"/>
      <c r="CM64" s="37"/>
      <c r="CN64" s="37"/>
      <c r="CO64" s="37"/>
      <c r="CP64" s="37"/>
      <c r="CQ64" s="37">
        <v>0</v>
      </c>
      <c r="CR64" s="37"/>
      <c r="CS64" s="37"/>
      <c r="CT64" s="37"/>
      <c r="CU64" s="37"/>
      <c r="CV64" s="37"/>
      <c r="CW64" s="37"/>
      <c r="CX64" s="37"/>
      <c r="CY64" s="37">
        <v>0</v>
      </c>
      <c r="CZ64" s="37"/>
      <c r="DA64" s="37"/>
      <c r="DB64" s="37"/>
      <c r="DC64" s="37"/>
      <c r="DD64" s="37"/>
      <c r="DE64" s="37"/>
      <c r="DF64" s="37"/>
      <c r="DG64" s="37">
        <v>0</v>
      </c>
      <c r="DH64" s="37"/>
      <c r="DI64" s="37"/>
      <c r="DJ64" s="37"/>
      <c r="DK64" s="37"/>
      <c r="DL64" s="37"/>
      <c r="DM64" s="37"/>
      <c r="DN64" s="37"/>
      <c r="DO64" s="37">
        <v>0</v>
      </c>
      <c r="DP64" s="37"/>
      <c r="DQ64" s="37"/>
      <c r="DR64" s="37"/>
      <c r="DS64" s="37"/>
      <c r="DT64" s="37"/>
      <c r="DU64" s="37"/>
      <c r="DV64" s="37"/>
      <c r="DW64" s="31">
        <v>0</v>
      </c>
      <c r="DX64" s="31">
        <v>0</v>
      </c>
      <c r="DY64" s="31">
        <v>0</v>
      </c>
      <c r="DZ64" s="31">
        <v>0</v>
      </c>
      <c r="EA64" s="31">
        <v>0</v>
      </c>
      <c r="EB64" s="37">
        <v>0</v>
      </c>
      <c r="EC64" s="37"/>
      <c r="ED64" s="37"/>
      <c r="EE64" s="37"/>
      <c r="EF64" s="37"/>
      <c r="EG64" s="37"/>
      <c r="EH64" s="37"/>
      <c r="EI64" s="37"/>
      <c r="EJ64" s="37"/>
      <c r="EK64" s="37"/>
      <c r="EL64" s="38">
        <v>0</v>
      </c>
      <c r="EM64" s="38"/>
      <c r="EN64" s="38"/>
      <c r="EO64" s="38"/>
      <c r="EP64" s="38"/>
      <c r="EQ64" s="38"/>
      <c r="ER64" s="31">
        <v>0</v>
      </c>
      <c r="ES64" s="31">
        <v>0</v>
      </c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</row>
    <row r="65" spans="1:172" s="27" customFormat="1" ht="40.5" customHeight="1" x14ac:dyDescent="0.15">
      <c r="A65" s="43" t="s">
        <v>122</v>
      </c>
      <c r="B65" s="43"/>
      <c r="C65" s="43"/>
      <c r="D65" s="43"/>
      <c r="E65" s="43"/>
      <c r="F65" s="40" t="s">
        <v>123</v>
      </c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2">
        <v>0</v>
      </c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>
        <v>0</v>
      </c>
      <c r="AV65" s="42"/>
      <c r="AW65" s="42"/>
      <c r="AX65" s="42"/>
      <c r="AY65" s="42"/>
      <c r="AZ65" s="42"/>
      <c r="BA65" s="42"/>
      <c r="BB65" s="42"/>
      <c r="BC65" s="47">
        <v>0</v>
      </c>
      <c r="BD65" s="48"/>
      <c r="BE65" s="48"/>
      <c r="BF65" s="48"/>
      <c r="BG65" s="48"/>
      <c r="BH65" s="48"/>
      <c r="BI65" s="48"/>
      <c r="BJ65" s="49"/>
      <c r="BK65" s="42">
        <v>0</v>
      </c>
      <c r="BL65" s="42"/>
      <c r="BM65" s="42"/>
      <c r="BN65" s="42"/>
      <c r="BO65" s="42"/>
      <c r="BP65" s="42"/>
      <c r="BQ65" s="42"/>
      <c r="BR65" s="42"/>
      <c r="BS65" s="42">
        <v>0</v>
      </c>
      <c r="BT65" s="42"/>
      <c r="BU65" s="42"/>
      <c r="BV65" s="42"/>
      <c r="BW65" s="42"/>
      <c r="BX65" s="42"/>
      <c r="BY65" s="42"/>
      <c r="BZ65" s="42"/>
      <c r="CA65" s="42">
        <v>0</v>
      </c>
      <c r="CB65" s="42"/>
      <c r="CC65" s="42"/>
      <c r="CD65" s="42"/>
      <c r="CE65" s="42"/>
      <c r="CF65" s="42"/>
      <c r="CG65" s="42"/>
      <c r="CH65" s="42"/>
      <c r="CI65" s="42">
        <v>0</v>
      </c>
      <c r="CJ65" s="42"/>
      <c r="CK65" s="42"/>
      <c r="CL65" s="42"/>
      <c r="CM65" s="42"/>
      <c r="CN65" s="42"/>
      <c r="CO65" s="42"/>
      <c r="CP65" s="42"/>
      <c r="CQ65" s="42">
        <v>0</v>
      </c>
      <c r="CR65" s="42"/>
      <c r="CS65" s="42"/>
      <c r="CT65" s="42"/>
      <c r="CU65" s="42"/>
      <c r="CV65" s="42"/>
      <c r="CW65" s="42"/>
      <c r="CX65" s="42"/>
      <c r="CY65" s="42">
        <v>0</v>
      </c>
      <c r="CZ65" s="42"/>
      <c r="DA65" s="42"/>
      <c r="DB65" s="42"/>
      <c r="DC65" s="42"/>
      <c r="DD65" s="42"/>
      <c r="DE65" s="42"/>
      <c r="DF65" s="42"/>
      <c r="DG65" s="42">
        <v>0</v>
      </c>
      <c r="DH65" s="42"/>
      <c r="DI65" s="42"/>
      <c r="DJ65" s="42"/>
      <c r="DK65" s="42"/>
      <c r="DL65" s="42"/>
      <c r="DM65" s="42"/>
      <c r="DN65" s="42"/>
      <c r="DO65" s="42">
        <v>0</v>
      </c>
      <c r="DP65" s="42"/>
      <c r="DQ65" s="42"/>
      <c r="DR65" s="42"/>
      <c r="DS65" s="42"/>
      <c r="DT65" s="42"/>
      <c r="DU65" s="42"/>
      <c r="DV65" s="42"/>
      <c r="DW65" s="32">
        <v>0</v>
      </c>
      <c r="DX65" s="32">
        <v>0</v>
      </c>
      <c r="DY65" s="32">
        <v>0</v>
      </c>
      <c r="DZ65" s="32">
        <v>0</v>
      </c>
      <c r="EA65" s="32">
        <v>0</v>
      </c>
      <c r="EB65" s="42">
        <v>0</v>
      </c>
      <c r="EC65" s="42"/>
      <c r="ED65" s="42"/>
      <c r="EE65" s="42"/>
      <c r="EF65" s="42"/>
      <c r="EG65" s="42"/>
      <c r="EH65" s="42"/>
      <c r="EI65" s="42"/>
      <c r="EJ65" s="42"/>
      <c r="EK65" s="42"/>
      <c r="EL65" s="41">
        <v>0</v>
      </c>
      <c r="EM65" s="41"/>
      <c r="EN65" s="41"/>
      <c r="EO65" s="41"/>
      <c r="EP65" s="41"/>
      <c r="EQ65" s="41"/>
      <c r="ER65" s="32">
        <v>0</v>
      </c>
      <c r="ES65" s="32">
        <v>0</v>
      </c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  <c r="FH65" s="40"/>
      <c r="FI65" s="40"/>
      <c r="FJ65" s="40"/>
      <c r="FK65" s="40"/>
      <c r="FL65" s="40"/>
      <c r="FM65" s="40"/>
      <c r="FN65" s="40"/>
      <c r="FO65" s="40"/>
      <c r="FP65" s="40"/>
    </row>
    <row r="66" spans="1:172" s="27" customFormat="1" ht="47.25" customHeight="1" x14ac:dyDescent="0.15">
      <c r="A66" s="43" t="s">
        <v>124</v>
      </c>
      <c r="B66" s="43"/>
      <c r="C66" s="43"/>
      <c r="D66" s="43"/>
      <c r="E66" s="43"/>
      <c r="F66" s="40" t="s">
        <v>125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2">
        <f>SUM(AJ67+AJ70)</f>
        <v>4.1159837799999996</v>
      </c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>
        <f>SUM(AU67+AU70)</f>
        <v>15.31</v>
      </c>
      <c r="AV66" s="42"/>
      <c r="AW66" s="42"/>
      <c r="AX66" s="42"/>
      <c r="AY66" s="42"/>
      <c r="AZ66" s="42"/>
      <c r="BA66" s="42"/>
      <c r="BB66" s="42"/>
      <c r="BC66" s="42">
        <f t="shared" ref="BC66" si="153">SUM(BC67+BC70)</f>
        <v>3.4899750718</v>
      </c>
      <c r="BD66" s="42"/>
      <c r="BE66" s="42"/>
      <c r="BF66" s="42"/>
      <c r="BG66" s="42"/>
      <c r="BH66" s="42"/>
      <c r="BI66" s="42"/>
      <c r="BJ66" s="42"/>
      <c r="BK66" s="42">
        <f t="shared" ref="BK66" si="154">SUM(BK67+BK70)</f>
        <v>0</v>
      </c>
      <c r="BL66" s="42"/>
      <c r="BM66" s="42"/>
      <c r="BN66" s="42"/>
      <c r="BO66" s="42"/>
      <c r="BP66" s="42"/>
      <c r="BQ66" s="42"/>
      <c r="BR66" s="42"/>
      <c r="BS66" s="42">
        <f t="shared" ref="BS66" si="155">SUM(BS67+BS70)</f>
        <v>0</v>
      </c>
      <c r="BT66" s="42"/>
      <c r="BU66" s="42"/>
      <c r="BV66" s="42"/>
      <c r="BW66" s="42"/>
      <c r="BX66" s="42"/>
      <c r="BY66" s="42"/>
      <c r="BZ66" s="42"/>
      <c r="CA66" s="42">
        <f t="shared" ref="CA66" si="156">SUM(CA67+CA70)</f>
        <v>0</v>
      </c>
      <c r="CB66" s="42"/>
      <c r="CC66" s="42"/>
      <c r="CD66" s="42"/>
      <c r="CE66" s="42"/>
      <c r="CF66" s="42"/>
      <c r="CG66" s="42"/>
      <c r="CH66" s="42"/>
      <c r="CI66" s="42">
        <f t="shared" ref="CI66" si="157">SUM(CI67+CI70)</f>
        <v>0.20483778999999999</v>
      </c>
      <c r="CJ66" s="42"/>
      <c r="CK66" s="42"/>
      <c r="CL66" s="42"/>
      <c r="CM66" s="42"/>
      <c r="CN66" s="42"/>
      <c r="CO66" s="42"/>
      <c r="CP66" s="42"/>
      <c r="CQ66" s="42">
        <f t="shared" ref="CQ66" si="158">SUM(CQ67+CQ70)</f>
        <v>0</v>
      </c>
      <c r="CR66" s="42"/>
      <c r="CS66" s="42"/>
      <c r="CT66" s="42"/>
      <c r="CU66" s="42"/>
      <c r="CV66" s="42"/>
      <c r="CW66" s="42"/>
      <c r="CX66" s="42"/>
      <c r="CY66" s="42">
        <f t="shared" ref="CY66" si="159">SUM(CY67+CY70)</f>
        <v>2.6035372817999995</v>
      </c>
      <c r="CZ66" s="42"/>
      <c r="DA66" s="42"/>
      <c r="DB66" s="42"/>
      <c r="DC66" s="42"/>
      <c r="DD66" s="42"/>
      <c r="DE66" s="42"/>
      <c r="DF66" s="42"/>
      <c r="DG66" s="42">
        <f t="shared" ref="DG66" si="160">SUM(DG67+DG70)</f>
        <v>0</v>
      </c>
      <c r="DH66" s="42"/>
      <c r="DI66" s="42"/>
      <c r="DJ66" s="42"/>
      <c r="DK66" s="42"/>
      <c r="DL66" s="42"/>
      <c r="DM66" s="42"/>
      <c r="DN66" s="42"/>
      <c r="DO66" s="42">
        <f t="shared" ref="DO66" si="161">SUM(DO67+DO70)</f>
        <v>0.68159999999999998</v>
      </c>
      <c r="DP66" s="42"/>
      <c r="DQ66" s="42"/>
      <c r="DR66" s="42"/>
      <c r="DS66" s="42"/>
      <c r="DT66" s="42"/>
      <c r="DU66" s="42"/>
      <c r="DV66" s="42"/>
      <c r="DW66" s="32">
        <f>SUM(DW67+DW70)</f>
        <v>7.5821295277999994</v>
      </c>
      <c r="DX66" s="32">
        <f t="shared" ref="DX66:EA66" si="162">SUM(DX67+DX70)</f>
        <v>2.9698167826000001</v>
      </c>
      <c r="DY66" s="32">
        <f t="shared" si="162"/>
        <v>7.1839567157999991</v>
      </c>
      <c r="DZ66" s="32">
        <f t="shared" si="162"/>
        <v>4.4070099057999998</v>
      </c>
      <c r="EA66" s="32">
        <f t="shared" si="162"/>
        <v>5.3200249282000005</v>
      </c>
      <c r="EB66" s="42">
        <f>SUM(EB67+EB70)</f>
        <v>0</v>
      </c>
      <c r="EC66" s="42"/>
      <c r="ED66" s="42"/>
      <c r="EE66" s="42"/>
      <c r="EF66" s="42"/>
      <c r="EG66" s="42"/>
      <c r="EH66" s="42"/>
      <c r="EI66" s="42"/>
      <c r="EJ66" s="42"/>
      <c r="EK66" s="42"/>
      <c r="EL66" s="41"/>
      <c r="EM66" s="41"/>
      <c r="EN66" s="41"/>
      <c r="EO66" s="41"/>
      <c r="EP66" s="41"/>
      <c r="EQ66" s="41"/>
      <c r="ER66" s="32"/>
      <c r="ES66" s="32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40"/>
      <c r="FG66" s="40"/>
      <c r="FH66" s="40"/>
      <c r="FI66" s="40"/>
      <c r="FJ66" s="40"/>
      <c r="FK66" s="40"/>
      <c r="FL66" s="40"/>
      <c r="FM66" s="40"/>
      <c r="FN66" s="40"/>
      <c r="FO66" s="40"/>
      <c r="FP66" s="40"/>
    </row>
    <row r="67" spans="1:172" s="27" customFormat="1" ht="37.5" customHeight="1" x14ac:dyDescent="0.2">
      <c r="A67" s="35" t="s">
        <v>126</v>
      </c>
      <c r="B67" s="35"/>
      <c r="C67" s="35"/>
      <c r="D67" s="35"/>
      <c r="E67" s="35"/>
      <c r="F67" s="36" t="s">
        <v>127</v>
      </c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7">
        <f>SUM(AJ68)</f>
        <v>4.1159837799999996</v>
      </c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>
        <f>SUM(AU68+AU69)</f>
        <v>15.31</v>
      </c>
      <c r="AV67" s="37"/>
      <c r="AW67" s="37"/>
      <c r="AX67" s="37"/>
      <c r="AY67" s="37"/>
      <c r="AZ67" s="37"/>
      <c r="BA67" s="37"/>
      <c r="BB67" s="37"/>
      <c r="BC67" s="37">
        <f t="shared" ref="BC67" si="163">SUM(BC68)</f>
        <v>2.6294592481999999</v>
      </c>
      <c r="BD67" s="37"/>
      <c r="BE67" s="37"/>
      <c r="BF67" s="37"/>
      <c r="BG67" s="37"/>
      <c r="BH67" s="37"/>
      <c r="BI67" s="37"/>
      <c r="BJ67" s="37"/>
      <c r="BK67" s="37">
        <f t="shared" ref="BK67" si="164">SUM(BK68)</f>
        <v>0</v>
      </c>
      <c r="BL67" s="37"/>
      <c r="BM67" s="37"/>
      <c r="BN67" s="37"/>
      <c r="BO67" s="37"/>
      <c r="BP67" s="37"/>
      <c r="BQ67" s="37"/>
      <c r="BR67" s="37"/>
      <c r="BS67" s="37">
        <f t="shared" ref="BS67" si="165">SUM(BS68)</f>
        <v>0</v>
      </c>
      <c r="BT67" s="37"/>
      <c r="BU67" s="37"/>
      <c r="BV67" s="37"/>
      <c r="BW67" s="37"/>
      <c r="BX67" s="37"/>
      <c r="BY67" s="37"/>
      <c r="BZ67" s="37"/>
      <c r="CA67" s="37">
        <f t="shared" ref="CA67" si="166">SUM(CA68)</f>
        <v>0</v>
      </c>
      <c r="CB67" s="37"/>
      <c r="CC67" s="37"/>
      <c r="CD67" s="37"/>
      <c r="CE67" s="37"/>
      <c r="CF67" s="37"/>
      <c r="CG67" s="37"/>
      <c r="CH67" s="37"/>
      <c r="CI67" s="37">
        <f t="shared" ref="CI67" si="167">SUM(CI68)</f>
        <v>0.20483778999999999</v>
      </c>
      <c r="CJ67" s="37"/>
      <c r="CK67" s="37"/>
      <c r="CL67" s="37"/>
      <c r="CM67" s="37"/>
      <c r="CN67" s="37"/>
      <c r="CO67" s="37"/>
      <c r="CP67" s="37"/>
      <c r="CQ67" s="37">
        <f t="shared" ref="CQ67" si="168">SUM(CQ68)</f>
        <v>0</v>
      </c>
      <c r="CR67" s="37"/>
      <c r="CS67" s="37"/>
      <c r="CT67" s="37"/>
      <c r="CU67" s="37"/>
      <c r="CV67" s="37"/>
      <c r="CW67" s="37"/>
      <c r="CX67" s="37"/>
      <c r="CY67" s="37">
        <f t="shared" ref="CY67" si="169">SUM(CY68)</f>
        <v>1.7430214581999999</v>
      </c>
      <c r="CZ67" s="37"/>
      <c r="DA67" s="37"/>
      <c r="DB67" s="37"/>
      <c r="DC67" s="37"/>
      <c r="DD67" s="37"/>
      <c r="DE67" s="37"/>
      <c r="DF67" s="37"/>
      <c r="DG67" s="37">
        <f t="shared" ref="DG67" si="170">SUM(DG68)</f>
        <v>0</v>
      </c>
      <c r="DH67" s="37"/>
      <c r="DI67" s="37"/>
      <c r="DJ67" s="37"/>
      <c r="DK67" s="37"/>
      <c r="DL67" s="37"/>
      <c r="DM67" s="37"/>
      <c r="DN67" s="37"/>
      <c r="DO67" s="37">
        <f t="shared" ref="DO67" si="171">SUM(DO68)</f>
        <v>0.68159999999999998</v>
      </c>
      <c r="DP67" s="37"/>
      <c r="DQ67" s="37"/>
      <c r="DR67" s="37"/>
      <c r="DS67" s="37"/>
      <c r="DT67" s="37"/>
      <c r="DU67" s="37"/>
      <c r="DV67" s="37"/>
      <c r="DW67" s="31">
        <f>SUM(DW68)</f>
        <v>6.7216137041999993</v>
      </c>
      <c r="DX67" s="31">
        <f t="shared" ref="DX67:EA67" si="172">SUM(DX68)</f>
        <v>2.512760659</v>
      </c>
      <c r="DY67" s="31">
        <f t="shared" si="172"/>
        <v>6.3193016031999996</v>
      </c>
      <c r="DZ67" s="31">
        <f t="shared" si="172"/>
        <v>3.9458144931999999</v>
      </c>
      <c r="EA67" s="31">
        <f t="shared" si="172"/>
        <v>6.1805407518000006</v>
      </c>
      <c r="EB67" s="37">
        <f>SUM(EB68)</f>
        <v>0</v>
      </c>
      <c r="EC67" s="37"/>
      <c r="ED67" s="37"/>
      <c r="EE67" s="37"/>
      <c r="EF67" s="37"/>
      <c r="EG67" s="37"/>
      <c r="EH67" s="37"/>
      <c r="EI67" s="37"/>
      <c r="EJ67" s="37"/>
      <c r="EK67" s="37"/>
      <c r="EL67" s="38"/>
      <c r="EM67" s="38"/>
      <c r="EN67" s="38"/>
      <c r="EO67" s="38"/>
      <c r="EP67" s="38"/>
      <c r="EQ67" s="38"/>
      <c r="ER67" s="31"/>
      <c r="ES67" s="33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</row>
    <row r="68" spans="1:172" s="27" customFormat="1" ht="45.75" customHeight="1" x14ac:dyDescent="0.2">
      <c r="A68" s="35" t="s">
        <v>128</v>
      </c>
      <c r="B68" s="35"/>
      <c r="C68" s="35"/>
      <c r="D68" s="35"/>
      <c r="E68" s="35"/>
      <c r="F68" s="36" t="s">
        <v>129</v>
      </c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7">
        <v>4.1159837799999996</v>
      </c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>
        <v>8.81</v>
      </c>
      <c r="AV68" s="37"/>
      <c r="AW68" s="37"/>
      <c r="AX68" s="37"/>
      <c r="AY68" s="37"/>
      <c r="AZ68" s="37"/>
      <c r="BA68" s="37"/>
      <c r="BB68" s="37"/>
      <c r="BC68" s="37">
        <f t="shared" ref="BC68" si="173">SUM(BS68+CI68+CY68+DO68)</f>
        <v>2.6294592481999999</v>
      </c>
      <c r="BD68" s="37"/>
      <c r="BE68" s="37"/>
      <c r="BF68" s="37"/>
      <c r="BG68" s="37"/>
      <c r="BH68" s="37"/>
      <c r="BI68" s="37"/>
      <c r="BJ68" s="37"/>
      <c r="BK68" s="37">
        <v>0</v>
      </c>
      <c r="BL68" s="37"/>
      <c r="BM68" s="37"/>
      <c r="BN68" s="37"/>
      <c r="BO68" s="37"/>
      <c r="BP68" s="37"/>
      <c r="BQ68" s="37"/>
      <c r="BR68" s="37"/>
      <c r="BS68" s="37">
        <v>0</v>
      </c>
      <c r="BT68" s="37"/>
      <c r="BU68" s="37"/>
      <c r="BV68" s="37"/>
      <c r="BW68" s="37"/>
      <c r="BX68" s="37"/>
      <c r="BY68" s="37"/>
      <c r="BZ68" s="37"/>
      <c r="CA68" s="37">
        <v>0</v>
      </c>
      <c r="CB68" s="37"/>
      <c r="CC68" s="37"/>
      <c r="CD68" s="37"/>
      <c r="CE68" s="37"/>
      <c r="CF68" s="37"/>
      <c r="CG68" s="37"/>
      <c r="CH68" s="37"/>
      <c r="CI68" s="37">
        <v>0.20483778999999999</v>
      </c>
      <c r="CJ68" s="37"/>
      <c r="CK68" s="37"/>
      <c r="CL68" s="37"/>
      <c r="CM68" s="37"/>
      <c r="CN68" s="37"/>
      <c r="CO68" s="37"/>
      <c r="CP68" s="37"/>
      <c r="CQ68" s="37">
        <v>0</v>
      </c>
      <c r="CR68" s="37"/>
      <c r="CS68" s="37"/>
      <c r="CT68" s="37"/>
      <c r="CU68" s="37"/>
      <c r="CV68" s="37"/>
      <c r="CW68" s="37"/>
      <c r="CX68" s="37"/>
      <c r="CY68" s="37">
        <f>(0.21492477+0.0711335+0.3549828+0.33013052+0.20284902+0.10535288)*118/100+0.23336074</f>
        <v>1.7430214581999999</v>
      </c>
      <c r="CZ68" s="37"/>
      <c r="DA68" s="37"/>
      <c r="DB68" s="37"/>
      <c r="DC68" s="37"/>
      <c r="DD68" s="37"/>
      <c r="DE68" s="37"/>
      <c r="DF68" s="37"/>
      <c r="DG68" s="37">
        <v>0</v>
      </c>
      <c r="DH68" s="37"/>
      <c r="DI68" s="37"/>
      <c r="DJ68" s="37"/>
      <c r="DK68" s="37"/>
      <c r="DL68" s="37"/>
      <c r="DM68" s="37"/>
      <c r="DN68" s="37"/>
      <c r="DO68" s="37">
        <f>0.6514+0.0302</f>
        <v>0.68159999999999998</v>
      </c>
      <c r="DP68" s="37"/>
      <c r="DQ68" s="37"/>
      <c r="DR68" s="37"/>
      <c r="DS68" s="37"/>
      <c r="DT68" s="37"/>
      <c r="DU68" s="37"/>
      <c r="DV68" s="37"/>
      <c r="DW68" s="31">
        <f>0.55981124+1.75671168+1.87453353+2.512760659+0.0177965952</f>
        <v>6.7216137041999993</v>
      </c>
      <c r="DX68" s="31">
        <v>2.512760659</v>
      </c>
      <c r="DY68" s="31">
        <f>0.55981124+1.07612244+0.73755343+3.928017898+0.0177965952</f>
        <v>6.3193016031999996</v>
      </c>
      <c r="DZ68" s="31">
        <f>3.928017898+0.0177965952</f>
        <v>3.9458144931999999</v>
      </c>
      <c r="EA68" s="31">
        <f t="shared" ref="EA68:EA71" si="174">SUM(AU68-BC68)</f>
        <v>6.1805407518000006</v>
      </c>
      <c r="EB68" s="37">
        <v>0</v>
      </c>
      <c r="EC68" s="37"/>
      <c r="ED68" s="37"/>
      <c r="EE68" s="37"/>
      <c r="EF68" s="37"/>
      <c r="EG68" s="37"/>
      <c r="EH68" s="37"/>
      <c r="EI68" s="37"/>
      <c r="EJ68" s="37"/>
      <c r="EK68" s="37"/>
      <c r="EL68" s="38"/>
      <c r="EM68" s="38"/>
      <c r="EN68" s="38"/>
      <c r="EO68" s="38"/>
      <c r="EP68" s="38"/>
      <c r="EQ68" s="38"/>
      <c r="ER68" s="31"/>
      <c r="ES68" s="31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</row>
    <row r="69" spans="1:172" s="27" customFormat="1" ht="45.75" customHeight="1" x14ac:dyDescent="0.2">
      <c r="A69" s="35" t="s">
        <v>219</v>
      </c>
      <c r="B69" s="35"/>
      <c r="C69" s="35"/>
      <c r="D69" s="35"/>
      <c r="E69" s="35"/>
      <c r="F69" s="36" t="s">
        <v>208</v>
      </c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7">
        <v>0</v>
      </c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>
        <v>6.5</v>
      </c>
      <c r="AV69" s="37"/>
      <c r="AW69" s="37"/>
      <c r="AX69" s="37"/>
      <c r="AY69" s="37"/>
      <c r="AZ69" s="37"/>
      <c r="BA69" s="37"/>
      <c r="BB69" s="37"/>
      <c r="BC69" s="37">
        <f t="shared" ref="BC69" si="175">SUM(BS69+CI69+CY69+DO69)</f>
        <v>0</v>
      </c>
      <c r="BD69" s="37"/>
      <c r="BE69" s="37"/>
      <c r="BF69" s="37"/>
      <c r="BG69" s="37"/>
      <c r="BH69" s="37"/>
      <c r="BI69" s="37"/>
      <c r="BJ69" s="37"/>
      <c r="BK69" s="37">
        <v>0</v>
      </c>
      <c r="BL69" s="37"/>
      <c r="BM69" s="37"/>
      <c r="BN69" s="37"/>
      <c r="BO69" s="37"/>
      <c r="BP69" s="37"/>
      <c r="BQ69" s="37"/>
      <c r="BR69" s="37"/>
      <c r="BS69" s="37">
        <v>0</v>
      </c>
      <c r="BT69" s="37"/>
      <c r="BU69" s="37"/>
      <c r="BV69" s="37"/>
      <c r="BW69" s="37"/>
      <c r="BX69" s="37"/>
      <c r="BY69" s="37"/>
      <c r="BZ69" s="37"/>
      <c r="CA69" s="37">
        <v>0</v>
      </c>
      <c r="CB69" s="37"/>
      <c r="CC69" s="37"/>
      <c r="CD69" s="37"/>
      <c r="CE69" s="37"/>
      <c r="CF69" s="37"/>
      <c r="CG69" s="37"/>
      <c r="CH69" s="37"/>
      <c r="CI69" s="37">
        <v>0</v>
      </c>
      <c r="CJ69" s="37"/>
      <c r="CK69" s="37"/>
      <c r="CL69" s="37"/>
      <c r="CM69" s="37"/>
      <c r="CN69" s="37"/>
      <c r="CO69" s="37"/>
      <c r="CP69" s="37"/>
      <c r="CQ69" s="37">
        <v>0</v>
      </c>
      <c r="CR69" s="37"/>
      <c r="CS69" s="37"/>
      <c r="CT69" s="37"/>
      <c r="CU69" s="37"/>
      <c r="CV69" s="37"/>
      <c r="CW69" s="37"/>
      <c r="CX69" s="37"/>
      <c r="CY69" s="37">
        <v>0</v>
      </c>
      <c r="CZ69" s="37"/>
      <c r="DA69" s="37"/>
      <c r="DB69" s="37"/>
      <c r="DC69" s="37"/>
      <c r="DD69" s="37"/>
      <c r="DE69" s="37"/>
      <c r="DF69" s="37"/>
      <c r="DG69" s="37">
        <v>0</v>
      </c>
      <c r="DH69" s="37"/>
      <c r="DI69" s="37"/>
      <c r="DJ69" s="37"/>
      <c r="DK69" s="37"/>
      <c r="DL69" s="37"/>
      <c r="DM69" s="37"/>
      <c r="DN69" s="37"/>
      <c r="DO69" s="37">
        <v>0</v>
      </c>
      <c r="DP69" s="37"/>
      <c r="DQ69" s="37"/>
      <c r="DR69" s="37"/>
      <c r="DS69" s="37"/>
      <c r="DT69" s="37"/>
      <c r="DU69" s="37"/>
      <c r="DV69" s="37"/>
      <c r="DW69" s="31">
        <v>0</v>
      </c>
      <c r="DX69" s="31">
        <v>0</v>
      </c>
      <c r="DY69" s="31">
        <v>0</v>
      </c>
      <c r="DZ69" s="31">
        <v>0</v>
      </c>
      <c r="EA69" s="31">
        <f t="shared" ref="EA69" si="176">SUM(AU69-BC69)</f>
        <v>6.5</v>
      </c>
      <c r="EB69" s="37">
        <v>0</v>
      </c>
      <c r="EC69" s="37"/>
      <c r="ED69" s="37"/>
      <c r="EE69" s="37"/>
      <c r="EF69" s="37"/>
      <c r="EG69" s="37"/>
      <c r="EH69" s="37"/>
      <c r="EI69" s="37"/>
      <c r="EJ69" s="37"/>
      <c r="EK69" s="37"/>
      <c r="EL69" s="38"/>
      <c r="EM69" s="38"/>
      <c r="EN69" s="38"/>
      <c r="EO69" s="38"/>
      <c r="EP69" s="38"/>
      <c r="EQ69" s="38"/>
      <c r="ER69" s="31"/>
      <c r="ES69" s="31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</row>
    <row r="70" spans="1:172" s="27" customFormat="1" ht="47.25" customHeight="1" x14ac:dyDescent="0.2">
      <c r="A70" s="35" t="s">
        <v>130</v>
      </c>
      <c r="B70" s="35"/>
      <c r="C70" s="35"/>
      <c r="D70" s="35"/>
      <c r="E70" s="35"/>
      <c r="F70" s="36" t="s">
        <v>131</v>
      </c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7">
        <f>SUM(AJ71:AT72)</f>
        <v>0</v>
      </c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>
        <f>SUM(AU71+AU72)</f>
        <v>0</v>
      </c>
      <c r="AV70" s="37"/>
      <c r="AW70" s="37"/>
      <c r="AX70" s="37"/>
      <c r="AY70" s="37"/>
      <c r="AZ70" s="37"/>
      <c r="BA70" s="37"/>
      <c r="BB70" s="37"/>
      <c r="BC70" s="37">
        <f>SUM(BC71+BC72)</f>
        <v>0.8605158235999999</v>
      </c>
      <c r="BD70" s="37"/>
      <c r="BE70" s="37"/>
      <c r="BF70" s="37"/>
      <c r="BG70" s="37"/>
      <c r="BH70" s="37"/>
      <c r="BI70" s="37"/>
      <c r="BJ70" s="37"/>
      <c r="BK70" s="37">
        <f>SUM(BK71+BK72)</f>
        <v>0</v>
      </c>
      <c r="BL70" s="37"/>
      <c r="BM70" s="37"/>
      <c r="BN70" s="37"/>
      <c r="BO70" s="37"/>
      <c r="BP70" s="37"/>
      <c r="BQ70" s="37"/>
      <c r="BR70" s="37"/>
      <c r="BS70" s="37">
        <f>SUM(BS71+BS72)</f>
        <v>0</v>
      </c>
      <c r="BT70" s="37"/>
      <c r="BU70" s="37"/>
      <c r="BV70" s="37"/>
      <c r="BW70" s="37"/>
      <c r="BX70" s="37"/>
      <c r="BY70" s="37"/>
      <c r="BZ70" s="37"/>
      <c r="CA70" s="37">
        <f>SUM(CA71+CA72)</f>
        <v>0</v>
      </c>
      <c r="CB70" s="37"/>
      <c r="CC70" s="37"/>
      <c r="CD70" s="37"/>
      <c r="CE70" s="37"/>
      <c r="CF70" s="37"/>
      <c r="CG70" s="37"/>
      <c r="CH70" s="37"/>
      <c r="CI70" s="37">
        <f>SUM(CI71+CI72)</f>
        <v>0</v>
      </c>
      <c r="CJ70" s="37"/>
      <c r="CK70" s="37"/>
      <c r="CL70" s="37"/>
      <c r="CM70" s="37"/>
      <c r="CN70" s="37"/>
      <c r="CO70" s="37"/>
      <c r="CP70" s="37"/>
      <c r="CQ70" s="37">
        <f>SUM(CQ71+CQ72)</f>
        <v>0</v>
      </c>
      <c r="CR70" s="37"/>
      <c r="CS70" s="37"/>
      <c r="CT70" s="37"/>
      <c r="CU70" s="37"/>
      <c r="CV70" s="37"/>
      <c r="CW70" s="37"/>
      <c r="CX70" s="37"/>
      <c r="CY70" s="37">
        <f>SUM(CY71+CY72)</f>
        <v>0.8605158235999999</v>
      </c>
      <c r="CZ70" s="37"/>
      <c r="DA70" s="37"/>
      <c r="DB70" s="37"/>
      <c r="DC70" s="37"/>
      <c r="DD70" s="37"/>
      <c r="DE70" s="37"/>
      <c r="DF70" s="37"/>
      <c r="DG70" s="37">
        <f>SUM(DG71+DG72)</f>
        <v>0</v>
      </c>
      <c r="DH70" s="37"/>
      <c r="DI70" s="37"/>
      <c r="DJ70" s="37"/>
      <c r="DK70" s="37"/>
      <c r="DL70" s="37"/>
      <c r="DM70" s="37"/>
      <c r="DN70" s="37"/>
      <c r="DO70" s="37">
        <f>SUM(DO71+DO72)</f>
        <v>0</v>
      </c>
      <c r="DP70" s="37"/>
      <c r="DQ70" s="37"/>
      <c r="DR70" s="37"/>
      <c r="DS70" s="37"/>
      <c r="DT70" s="37"/>
      <c r="DU70" s="37"/>
      <c r="DV70" s="37"/>
      <c r="DW70" s="31">
        <f t="shared" ref="DW70:EB70" si="177">SUM(DW71+DW72)</f>
        <v>0.8605158235999999</v>
      </c>
      <c r="DX70" s="31">
        <f t="shared" si="177"/>
        <v>0.45705612359999997</v>
      </c>
      <c r="DY70" s="31">
        <f t="shared" si="177"/>
        <v>0.86465511259999994</v>
      </c>
      <c r="DZ70" s="31">
        <f t="shared" si="177"/>
        <v>0.46119541260000002</v>
      </c>
      <c r="EA70" s="31">
        <f t="shared" si="177"/>
        <v>-0.8605158235999999</v>
      </c>
      <c r="EB70" s="37">
        <f t="shared" si="177"/>
        <v>0</v>
      </c>
      <c r="EC70" s="37"/>
      <c r="ED70" s="37"/>
      <c r="EE70" s="37"/>
      <c r="EF70" s="37"/>
      <c r="EG70" s="37"/>
      <c r="EH70" s="37"/>
      <c r="EI70" s="37"/>
      <c r="EJ70" s="37"/>
      <c r="EK70" s="37"/>
      <c r="EL70" s="38"/>
      <c r="EM70" s="38"/>
      <c r="EN70" s="38"/>
      <c r="EO70" s="38"/>
      <c r="EP70" s="38"/>
      <c r="EQ70" s="38"/>
      <c r="ER70" s="31"/>
      <c r="ES70" s="31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</row>
    <row r="71" spans="1:172" s="27" customFormat="1" ht="45.75" customHeight="1" x14ac:dyDescent="0.2">
      <c r="A71" s="35" t="s">
        <v>132</v>
      </c>
      <c r="B71" s="35"/>
      <c r="C71" s="35"/>
      <c r="D71" s="35"/>
      <c r="E71" s="35"/>
      <c r="F71" s="36" t="s">
        <v>133</v>
      </c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7">
        <v>0</v>
      </c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>
        <v>0</v>
      </c>
      <c r="AV71" s="37"/>
      <c r="AW71" s="37"/>
      <c r="AX71" s="37"/>
      <c r="AY71" s="37"/>
      <c r="AZ71" s="37"/>
      <c r="BA71" s="37"/>
      <c r="BB71" s="37"/>
      <c r="BC71" s="37">
        <f t="shared" ref="BC71:BC72" si="178">SUM(BS71+CI71+CY71+DO71)</f>
        <v>0.45705612359999997</v>
      </c>
      <c r="BD71" s="37"/>
      <c r="BE71" s="37"/>
      <c r="BF71" s="37"/>
      <c r="BG71" s="37"/>
      <c r="BH71" s="37"/>
      <c r="BI71" s="37"/>
      <c r="BJ71" s="37"/>
      <c r="BK71" s="37">
        <v>0</v>
      </c>
      <c r="BL71" s="37"/>
      <c r="BM71" s="37"/>
      <c r="BN71" s="37"/>
      <c r="BO71" s="37"/>
      <c r="BP71" s="37"/>
      <c r="BQ71" s="37"/>
      <c r="BR71" s="37"/>
      <c r="BS71" s="37">
        <v>0</v>
      </c>
      <c r="BT71" s="37"/>
      <c r="BU71" s="37"/>
      <c r="BV71" s="37"/>
      <c r="BW71" s="37"/>
      <c r="BX71" s="37"/>
      <c r="BY71" s="37"/>
      <c r="BZ71" s="37"/>
      <c r="CA71" s="37">
        <v>0</v>
      </c>
      <c r="CB71" s="37"/>
      <c r="CC71" s="37"/>
      <c r="CD71" s="37"/>
      <c r="CE71" s="37"/>
      <c r="CF71" s="37"/>
      <c r="CG71" s="37"/>
      <c r="CH71" s="37"/>
      <c r="CI71" s="37">
        <v>0</v>
      </c>
      <c r="CJ71" s="37"/>
      <c r="CK71" s="37"/>
      <c r="CL71" s="37"/>
      <c r="CM71" s="37"/>
      <c r="CN71" s="37"/>
      <c r="CO71" s="37"/>
      <c r="CP71" s="37"/>
      <c r="CQ71" s="37">
        <v>0</v>
      </c>
      <c r="CR71" s="37"/>
      <c r="CS71" s="37"/>
      <c r="CT71" s="37"/>
      <c r="CU71" s="37"/>
      <c r="CV71" s="37"/>
      <c r="CW71" s="37"/>
      <c r="CX71" s="37"/>
      <c r="CY71" s="37">
        <f>(0.28861017+0.07635051+0.0022829+0.00060394)*118/100+0.00801526+0.00243664+0.00961975+0.0029244</f>
        <v>0.45705612359999997</v>
      </c>
      <c r="CZ71" s="37"/>
      <c r="DA71" s="37"/>
      <c r="DB71" s="37"/>
      <c r="DC71" s="37"/>
      <c r="DD71" s="37"/>
      <c r="DE71" s="37"/>
      <c r="DF71" s="37"/>
      <c r="DG71" s="37">
        <v>0</v>
      </c>
      <c r="DH71" s="37"/>
      <c r="DI71" s="37"/>
      <c r="DJ71" s="37"/>
      <c r="DK71" s="37"/>
      <c r="DL71" s="37"/>
      <c r="DM71" s="37"/>
      <c r="DN71" s="37"/>
      <c r="DO71" s="37">
        <v>0</v>
      </c>
      <c r="DP71" s="37"/>
      <c r="DQ71" s="37"/>
      <c r="DR71" s="37"/>
      <c r="DS71" s="37"/>
      <c r="DT71" s="37"/>
      <c r="DU71" s="37"/>
      <c r="DV71" s="37"/>
      <c r="DW71" s="31">
        <f>(0.28861017+0.07635051+0.0022829+0.00060394)*118/100+0.00801526+0.00243664+0.00961975+0.0029244</f>
        <v>0.45705612359999997</v>
      </c>
      <c r="DX71" s="31">
        <f>(0.28861017+0.07635051+0.0022829+0.00060394)*118/100+0.00801526+0.00243664+0.00961975+0.0029244</f>
        <v>0.45705612359999997</v>
      </c>
      <c r="DY71" s="31">
        <v>0.46119541260000002</v>
      </c>
      <c r="DZ71" s="31">
        <v>0.46119541260000002</v>
      </c>
      <c r="EA71" s="31">
        <f t="shared" si="174"/>
        <v>-0.45705612359999997</v>
      </c>
      <c r="EB71" s="37">
        <v>0</v>
      </c>
      <c r="EC71" s="37"/>
      <c r="ED71" s="37"/>
      <c r="EE71" s="37"/>
      <c r="EF71" s="37"/>
      <c r="EG71" s="37"/>
      <c r="EH71" s="37"/>
      <c r="EI71" s="37"/>
      <c r="EJ71" s="37"/>
      <c r="EK71" s="37"/>
      <c r="EL71" s="38"/>
      <c r="EM71" s="38"/>
      <c r="EN71" s="38"/>
      <c r="EO71" s="38"/>
      <c r="EP71" s="38"/>
      <c r="EQ71" s="38"/>
      <c r="ER71" s="31"/>
      <c r="ES71" s="31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</row>
    <row r="72" spans="1:172" s="27" customFormat="1" ht="57.75" customHeight="1" x14ac:dyDescent="0.2">
      <c r="A72" s="35" t="s">
        <v>134</v>
      </c>
      <c r="B72" s="35"/>
      <c r="C72" s="35"/>
      <c r="D72" s="35"/>
      <c r="E72" s="35"/>
      <c r="F72" s="36" t="s">
        <v>135</v>
      </c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7">
        <v>0</v>
      </c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>
        <v>0</v>
      </c>
      <c r="AV72" s="37"/>
      <c r="AW72" s="37"/>
      <c r="AX72" s="37"/>
      <c r="AY72" s="37"/>
      <c r="AZ72" s="37"/>
      <c r="BA72" s="37"/>
      <c r="BB72" s="37"/>
      <c r="BC72" s="37">
        <f t="shared" si="178"/>
        <v>0.40345969999999998</v>
      </c>
      <c r="BD72" s="37"/>
      <c r="BE72" s="37"/>
      <c r="BF72" s="37"/>
      <c r="BG72" s="37"/>
      <c r="BH72" s="37"/>
      <c r="BI72" s="37"/>
      <c r="BJ72" s="37"/>
      <c r="BK72" s="37">
        <v>0</v>
      </c>
      <c r="BL72" s="37"/>
      <c r="BM72" s="37"/>
      <c r="BN72" s="37"/>
      <c r="BO72" s="37"/>
      <c r="BP72" s="37"/>
      <c r="BQ72" s="37"/>
      <c r="BR72" s="37"/>
      <c r="BS72" s="37">
        <v>0</v>
      </c>
      <c r="BT72" s="37"/>
      <c r="BU72" s="37"/>
      <c r="BV72" s="37"/>
      <c r="BW72" s="37"/>
      <c r="BX72" s="37"/>
      <c r="BY72" s="37"/>
      <c r="BZ72" s="37"/>
      <c r="CA72" s="37">
        <v>0</v>
      </c>
      <c r="CB72" s="37"/>
      <c r="CC72" s="37"/>
      <c r="CD72" s="37"/>
      <c r="CE72" s="37"/>
      <c r="CF72" s="37"/>
      <c r="CG72" s="37"/>
      <c r="CH72" s="37"/>
      <c r="CI72" s="37">
        <v>0</v>
      </c>
      <c r="CJ72" s="37"/>
      <c r="CK72" s="37"/>
      <c r="CL72" s="37"/>
      <c r="CM72" s="37"/>
      <c r="CN72" s="37"/>
      <c r="CO72" s="37"/>
      <c r="CP72" s="37"/>
      <c r="CQ72" s="37">
        <v>0</v>
      </c>
      <c r="CR72" s="37"/>
      <c r="CS72" s="37"/>
      <c r="CT72" s="37"/>
      <c r="CU72" s="37"/>
      <c r="CV72" s="37"/>
      <c r="CW72" s="37"/>
      <c r="CX72" s="37"/>
      <c r="CY72" s="37">
        <v>0.40345969999999998</v>
      </c>
      <c r="CZ72" s="37"/>
      <c r="DA72" s="37"/>
      <c r="DB72" s="37"/>
      <c r="DC72" s="37"/>
      <c r="DD72" s="37"/>
      <c r="DE72" s="37"/>
      <c r="DF72" s="37"/>
      <c r="DG72" s="37">
        <v>0</v>
      </c>
      <c r="DH72" s="37"/>
      <c r="DI72" s="37"/>
      <c r="DJ72" s="37"/>
      <c r="DK72" s="37"/>
      <c r="DL72" s="37"/>
      <c r="DM72" s="37"/>
      <c r="DN72" s="37"/>
      <c r="DO72" s="37">
        <v>0</v>
      </c>
      <c r="DP72" s="37"/>
      <c r="DQ72" s="37"/>
      <c r="DR72" s="37"/>
      <c r="DS72" s="37"/>
      <c r="DT72" s="37"/>
      <c r="DU72" s="37"/>
      <c r="DV72" s="37"/>
      <c r="DW72" s="31">
        <f>0.4034597</f>
        <v>0.40345969999999998</v>
      </c>
      <c r="DX72" s="31">
        <v>0</v>
      </c>
      <c r="DY72" s="31">
        <f>0.4034597</f>
        <v>0.40345969999999998</v>
      </c>
      <c r="DZ72" s="31">
        <v>0</v>
      </c>
      <c r="EA72" s="31">
        <f>SUM(AU72-BC72)</f>
        <v>-0.40345969999999998</v>
      </c>
      <c r="EB72" s="37">
        <v>0</v>
      </c>
      <c r="EC72" s="37"/>
      <c r="ED72" s="37"/>
      <c r="EE72" s="37"/>
      <c r="EF72" s="37"/>
      <c r="EG72" s="37"/>
      <c r="EH72" s="37"/>
      <c r="EI72" s="37"/>
      <c r="EJ72" s="37"/>
      <c r="EK72" s="37"/>
      <c r="EL72" s="38"/>
      <c r="EM72" s="38"/>
      <c r="EN72" s="38"/>
      <c r="EO72" s="38"/>
      <c r="EP72" s="38"/>
      <c r="EQ72" s="38"/>
      <c r="ER72" s="31"/>
      <c r="ES72" s="31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</row>
    <row r="73" spans="1:172" s="27" customFormat="1" ht="74.25" customHeight="1" x14ac:dyDescent="0.15">
      <c r="A73" s="43" t="s">
        <v>136</v>
      </c>
      <c r="B73" s="43"/>
      <c r="C73" s="43"/>
      <c r="D73" s="43"/>
      <c r="E73" s="43"/>
      <c r="F73" s="40" t="s">
        <v>137</v>
      </c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2">
        <f>SUM(AJ74+AJ75)</f>
        <v>0</v>
      </c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>
        <f>SUM(AU74+AU75)</f>
        <v>175.7</v>
      </c>
      <c r="AV73" s="42"/>
      <c r="AW73" s="42"/>
      <c r="AX73" s="42"/>
      <c r="AY73" s="42"/>
      <c r="AZ73" s="42"/>
      <c r="BA73" s="42"/>
      <c r="BB73" s="42"/>
      <c r="BC73" s="42">
        <f t="shared" ref="BC73" si="179">SUM(BC74+BC75)</f>
        <v>455.29591987040004</v>
      </c>
      <c r="BD73" s="42"/>
      <c r="BE73" s="42"/>
      <c r="BF73" s="42"/>
      <c r="BG73" s="42"/>
      <c r="BH73" s="42"/>
      <c r="BI73" s="42"/>
      <c r="BJ73" s="42"/>
      <c r="BK73" s="42">
        <f t="shared" ref="BK73" si="180">SUM(BK74+BK75)</f>
        <v>0</v>
      </c>
      <c r="BL73" s="42"/>
      <c r="BM73" s="42"/>
      <c r="BN73" s="42"/>
      <c r="BO73" s="42"/>
      <c r="BP73" s="42"/>
      <c r="BQ73" s="42"/>
      <c r="BR73" s="42"/>
      <c r="BS73" s="42">
        <f t="shared" ref="BS73" si="181">SUM(BS74+BS75)</f>
        <v>0</v>
      </c>
      <c r="BT73" s="42"/>
      <c r="BU73" s="42"/>
      <c r="BV73" s="42"/>
      <c r="BW73" s="42"/>
      <c r="BX73" s="42"/>
      <c r="BY73" s="42"/>
      <c r="BZ73" s="42"/>
      <c r="CA73" s="42">
        <f t="shared" ref="CA73" si="182">SUM(CA74+CA75)</f>
        <v>0</v>
      </c>
      <c r="CB73" s="42"/>
      <c r="CC73" s="42"/>
      <c r="CD73" s="42"/>
      <c r="CE73" s="42"/>
      <c r="CF73" s="42"/>
      <c r="CG73" s="42"/>
      <c r="CH73" s="42"/>
      <c r="CI73" s="42">
        <f t="shared" ref="CI73" si="183">SUM(CI74+CI75)</f>
        <v>0</v>
      </c>
      <c r="CJ73" s="42"/>
      <c r="CK73" s="42"/>
      <c r="CL73" s="42"/>
      <c r="CM73" s="42"/>
      <c r="CN73" s="42"/>
      <c r="CO73" s="42"/>
      <c r="CP73" s="42"/>
      <c r="CQ73" s="42">
        <f t="shared" ref="CQ73" si="184">SUM(CQ74+CQ75)</f>
        <v>0</v>
      </c>
      <c r="CR73" s="42"/>
      <c r="CS73" s="42"/>
      <c r="CT73" s="42"/>
      <c r="CU73" s="42"/>
      <c r="CV73" s="42"/>
      <c r="CW73" s="42"/>
      <c r="CX73" s="42"/>
      <c r="CY73" s="42">
        <f t="shared" ref="CY73" si="185">SUM(CY74+CY75)</f>
        <v>254.50733686840002</v>
      </c>
      <c r="CZ73" s="42"/>
      <c r="DA73" s="42"/>
      <c r="DB73" s="42"/>
      <c r="DC73" s="42"/>
      <c r="DD73" s="42"/>
      <c r="DE73" s="42"/>
      <c r="DF73" s="42"/>
      <c r="DG73" s="42">
        <f t="shared" ref="DG73" si="186">SUM(DG74+DG75)</f>
        <v>0</v>
      </c>
      <c r="DH73" s="42"/>
      <c r="DI73" s="42"/>
      <c r="DJ73" s="42"/>
      <c r="DK73" s="42"/>
      <c r="DL73" s="42"/>
      <c r="DM73" s="42"/>
      <c r="DN73" s="42"/>
      <c r="DO73" s="42">
        <f t="shared" ref="DO73" si="187">SUM(DO74+DO75)</f>
        <v>200.788583002</v>
      </c>
      <c r="DP73" s="42"/>
      <c r="DQ73" s="42"/>
      <c r="DR73" s="42"/>
      <c r="DS73" s="42"/>
      <c r="DT73" s="42"/>
      <c r="DU73" s="42"/>
      <c r="DV73" s="42"/>
      <c r="DW73" s="32">
        <f>SUM(DW74+DW75)</f>
        <v>10.723483002</v>
      </c>
      <c r="DX73" s="32">
        <f t="shared" ref="DX73:EA73" si="188">SUM(DX74+DX75)</f>
        <v>7.3887</v>
      </c>
      <c r="DY73" s="32">
        <f t="shared" si="188"/>
        <v>0</v>
      </c>
      <c r="DZ73" s="32">
        <f t="shared" si="188"/>
        <v>0</v>
      </c>
      <c r="EA73" s="32">
        <f t="shared" si="188"/>
        <v>-424.22591987040005</v>
      </c>
      <c r="EB73" s="42">
        <f>SUM(EB74+EB75)</f>
        <v>0</v>
      </c>
      <c r="EC73" s="42"/>
      <c r="ED73" s="42"/>
      <c r="EE73" s="42"/>
      <c r="EF73" s="42"/>
      <c r="EG73" s="42"/>
      <c r="EH73" s="42"/>
      <c r="EI73" s="42"/>
      <c r="EJ73" s="42"/>
      <c r="EK73" s="42"/>
      <c r="EL73" s="41"/>
      <c r="EM73" s="41"/>
      <c r="EN73" s="41"/>
      <c r="EO73" s="41"/>
      <c r="EP73" s="41"/>
      <c r="EQ73" s="41"/>
      <c r="ER73" s="32"/>
      <c r="ES73" s="32"/>
      <c r="ET73" s="40"/>
      <c r="EU73" s="40"/>
      <c r="EV73" s="40"/>
      <c r="EW73" s="40"/>
      <c r="EX73" s="40"/>
      <c r="EY73" s="40"/>
      <c r="EZ73" s="40"/>
      <c r="FA73" s="40"/>
      <c r="FB73" s="40"/>
      <c r="FC73" s="40"/>
      <c r="FD73" s="40"/>
      <c r="FE73" s="40"/>
      <c r="FF73" s="40"/>
      <c r="FG73" s="40"/>
      <c r="FH73" s="40"/>
      <c r="FI73" s="40"/>
      <c r="FJ73" s="40"/>
      <c r="FK73" s="40"/>
      <c r="FL73" s="40"/>
      <c r="FM73" s="40"/>
      <c r="FN73" s="40"/>
      <c r="FO73" s="40"/>
      <c r="FP73" s="40"/>
    </row>
    <row r="74" spans="1:172" s="27" customFormat="1" ht="61.5" customHeight="1" x14ac:dyDescent="0.2">
      <c r="A74" s="35" t="s">
        <v>138</v>
      </c>
      <c r="B74" s="35"/>
      <c r="C74" s="35"/>
      <c r="D74" s="35"/>
      <c r="E74" s="35"/>
      <c r="F74" s="36" t="s">
        <v>139</v>
      </c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7">
        <v>0</v>
      </c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>
        <v>0</v>
      </c>
      <c r="AV74" s="37"/>
      <c r="AW74" s="37"/>
      <c r="AX74" s="37"/>
      <c r="AY74" s="37"/>
      <c r="AZ74" s="37"/>
      <c r="BA74" s="37"/>
      <c r="BB74" s="37"/>
      <c r="BC74" s="37">
        <v>0</v>
      </c>
      <c r="BD74" s="37"/>
      <c r="BE74" s="37"/>
      <c r="BF74" s="37"/>
      <c r="BG74" s="37"/>
      <c r="BH74" s="37"/>
      <c r="BI74" s="37"/>
      <c r="BJ74" s="37"/>
      <c r="BK74" s="37">
        <v>0</v>
      </c>
      <c r="BL74" s="37"/>
      <c r="BM74" s="37"/>
      <c r="BN74" s="37"/>
      <c r="BO74" s="37"/>
      <c r="BP74" s="37"/>
      <c r="BQ74" s="37"/>
      <c r="BR74" s="37"/>
      <c r="BS74" s="37">
        <v>0</v>
      </c>
      <c r="BT74" s="37"/>
      <c r="BU74" s="37"/>
      <c r="BV74" s="37"/>
      <c r="BW74" s="37"/>
      <c r="BX74" s="37"/>
      <c r="BY74" s="37"/>
      <c r="BZ74" s="37"/>
      <c r="CA74" s="37">
        <v>0</v>
      </c>
      <c r="CB74" s="37"/>
      <c r="CC74" s="37"/>
      <c r="CD74" s="37"/>
      <c r="CE74" s="37"/>
      <c r="CF74" s="37"/>
      <c r="CG74" s="37"/>
      <c r="CH74" s="37"/>
      <c r="CI74" s="37">
        <v>0</v>
      </c>
      <c r="CJ74" s="37"/>
      <c r="CK74" s="37"/>
      <c r="CL74" s="37"/>
      <c r="CM74" s="37"/>
      <c r="CN74" s="37"/>
      <c r="CO74" s="37"/>
      <c r="CP74" s="37"/>
      <c r="CQ74" s="37">
        <v>0</v>
      </c>
      <c r="CR74" s="37"/>
      <c r="CS74" s="37"/>
      <c r="CT74" s="37"/>
      <c r="CU74" s="37"/>
      <c r="CV74" s="37"/>
      <c r="CW74" s="37"/>
      <c r="CX74" s="37"/>
      <c r="CY74" s="37">
        <v>0</v>
      </c>
      <c r="CZ74" s="37"/>
      <c r="DA74" s="37"/>
      <c r="DB74" s="37"/>
      <c r="DC74" s="37"/>
      <c r="DD74" s="37"/>
      <c r="DE74" s="37"/>
      <c r="DF74" s="37"/>
      <c r="DG74" s="37">
        <v>0</v>
      </c>
      <c r="DH74" s="37"/>
      <c r="DI74" s="37"/>
      <c r="DJ74" s="37"/>
      <c r="DK74" s="37"/>
      <c r="DL74" s="37"/>
      <c r="DM74" s="37"/>
      <c r="DN74" s="37"/>
      <c r="DO74" s="37">
        <v>0</v>
      </c>
      <c r="DP74" s="37"/>
      <c r="DQ74" s="37"/>
      <c r="DR74" s="37"/>
      <c r="DS74" s="37"/>
      <c r="DT74" s="37"/>
      <c r="DU74" s="37"/>
      <c r="DV74" s="37"/>
      <c r="DW74" s="31">
        <v>0</v>
      </c>
      <c r="DX74" s="31">
        <v>0</v>
      </c>
      <c r="DY74" s="31">
        <v>0</v>
      </c>
      <c r="DZ74" s="31">
        <v>0</v>
      </c>
      <c r="EA74" s="31">
        <v>0</v>
      </c>
      <c r="EB74" s="37">
        <v>0</v>
      </c>
      <c r="EC74" s="37"/>
      <c r="ED74" s="37"/>
      <c r="EE74" s="37"/>
      <c r="EF74" s="37"/>
      <c r="EG74" s="37"/>
      <c r="EH74" s="37"/>
      <c r="EI74" s="37"/>
      <c r="EJ74" s="37"/>
      <c r="EK74" s="37"/>
      <c r="EL74" s="38"/>
      <c r="EM74" s="38"/>
      <c r="EN74" s="38"/>
      <c r="EO74" s="38"/>
      <c r="EP74" s="38"/>
      <c r="EQ74" s="38"/>
      <c r="ER74" s="31"/>
      <c r="ES74" s="31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</row>
    <row r="75" spans="1:172" s="27" customFormat="1" ht="58.5" customHeight="1" x14ac:dyDescent="0.2">
      <c r="A75" s="35" t="s">
        <v>140</v>
      </c>
      <c r="B75" s="35"/>
      <c r="C75" s="35"/>
      <c r="D75" s="35"/>
      <c r="E75" s="35"/>
      <c r="F75" s="36" t="s">
        <v>141</v>
      </c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7">
        <f t="shared" ref="AJ75" si="189">SUM(AJ76:AT78)</f>
        <v>0</v>
      </c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>
        <f>SUM(AU76+AU77+AU78+AU79)</f>
        <v>175.7</v>
      </c>
      <c r="AV75" s="37"/>
      <c r="AW75" s="37"/>
      <c r="AX75" s="37"/>
      <c r="AY75" s="37"/>
      <c r="AZ75" s="37"/>
      <c r="BA75" s="37"/>
      <c r="BB75" s="37"/>
      <c r="BC75" s="37">
        <f t="shared" ref="BC75" si="190">SUM(BC76+BC77+BC78)</f>
        <v>455.29591987040004</v>
      </c>
      <c r="BD75" s="37"/>
      <c r="BE75" s="37"/>
      <c r="BF75" s="37"/>
      <c r="BG75" s="37"/>
      <c r="BH75" s="37"/>
      <c r="BI75" s="37"/>
      <c r="BJ75" s="37"/>
      <c r="BK75" s="37">
        <f t="shared" ref="BK75" si="191">SUM(BK76+BK77+BK78)</f>
        <v>0</v>
      </c>
      <c r="BL75" s="37"/>
      <c r="BM75" s="37"/>
      <c r="BN75" s="37"/>
      <c r="BO75" s="37"/>
      <c r="BP75" s="37"/>
      <c r="BQ75" s="37"/>
      <c r="BR75" s="37"/>
      <c r="BS75" s="37">
        <f t="shared" ref="BS75" si="192">SUM(BS76+BS77+BS78)</f>
        <v>0</v>
      </c>
      <c r="BT75" s="37"/>
      <c r="BU75" s="37"/>
      <c r="BV75" s="37"/>
      <c r="BW75" s="37"/>
      <c r="BX75" s="37"/>
      <c r="BY75" s="37"/>
      <c r="BZ75" s="37"/>
      <c r="CA75" s="37">
        <f t="shared" ref="CA75" si="193">SUM(CA76+CA77+CA78)</f>
        <v>0</v>
      </c>
      <c r="CB75" s="37"/>
      <c r="CC75" s="37"/>
      <c r="CD75" s="37"/>
      <c r="CE75" s="37"/>
      <c r="CF75" s="37"/>
      <c r="CG75" s="37"/>
      <c r="CH75" s="37"/>
      <c r="CI75" s="37">
        <f t="shared" ref="CI75" si="194">SUM(CI76+CI77+CI78)</f>
        <v>0</v>
      </c>
      <c r="CJ75" s="37"/>
      <c r="CK75" s="37"/>
      <c r="CL75" s="37"/>
      <c r="CM75" s="37"/>
      <c r="CN75" s="37"/>
      <c r="CO75" s="37"/>
      <c r="CP75" s="37"/>
      <c r="CQ75" s="37">
        <f t="shared" ref="CQ75" si="195">SUM(CQ76+CQ77+CQ78)</f>
        <v>0</v>
      </c>
      <c r="CR75" s="37"/>
      <c r="CS75" s="37"/>
      <c r="CT75" s="37"/>
      <c r="CU75" s="37"/>
      <c r="CV75" s="37"/>
      <c r="CW75" s="37"/>
      <c r="CX75" s="37"/>
      <c r="CY75" s="37">
        <f t="shared" ref="CY75" si="196">SUM(CY76+CY77+CY78)</f>
        <v>254.50733686840002</v>
      </c>
      <c r="CZ75" s="37"/>
      <c r="DA75" s="37"/>
      <c r="DB75" s="37"/>
      <c r="DC75" s="37"/>
      <c r="DD75" s="37"/>
      <c r="DE75" s="37"/>
      <c r="DF75" s="37"/>
      <c r="DG75" s="37">
        <f t="shared" ref="DG75" si="197">SUM(DG76+DG77+DG78)</f>
        <v>0</v>
      </c>
      <c r="DH75" s="37"/>
      <c r="DI75" s="37"/>
      <c r="DJ75" s="37"/>
      <c r="DK75" s="37"/>
      <c r="DL75" s="37"/>
      <c r="DM75" s="37"/>
      <c r="DN75" s="37"/>
      <c r="DO75" s="37">
        <f t="shared" ref="DO75" si="198">SUM(DO76+DO77+DO78)</f>
        <v>200.788583002</v>
      </c>
      <c r="DP75" s="37"/>
      <c r="DQ75" s="37"/>
      <c r="DR75" s="37"/>
      <c r="DS75" s="37"/>
      <c r="DT75" s="37"/>
      <c r="DU75" s="37"/>
      <c r="DV75" s="37"/>
      <c r="DW75" s="31">
        <f>SUM(DW76+DW77+DW78)</f>
        <v>10.723483002</v>
      </c>
      <c r="DX75" s="31">
        <f t="shared" ref="DX75:EA75" si="199">SUM(DX76+DX77+DX78)</f>
        <v>7.3887</v>
      </c>
      <c r="DY75" s="31">
        <f t="shared" si="199"/>
        <v>0</v>
      </c>
      <c r="DZ75" s="31">
        <f t="shared" si="199"/>
        <v>0</v>
      </c>
      <c r="EA75" s="31">
        <f t="shared" si="199"/>
        <v>-424.22591987040005</v>
      </c>
      <c r="EB75" s="37">
        <f>SUM(EB76+EB77+EB78)</f>
        <v>0</v>
      </c>
      <c r="EC75" s="37"/>
      <c r="ED75" s="37"/>
      <c r="EE75" s="37"/>
      <c r="EF75" s="37"/>
      <c r="EG75" s="37"/>
      <c r="EH75" s="37"/>
      <c r="EI75" s="37"/>
      <c r="EJ75" s="37"/>
      <c r="EK75" s="37"/>
      <c r="EL75" s="38"/>
      <c r="EM75" s="38"/>
      <c r="EN75" s="38"/>
      <c r="EO75" s="38"/>
      <c r="EP75" s="38"/>
      <c r="EQ75" s="38"/>
      <c r="ER75" s="31"/>
      <c r="ES75" s="31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</row>
    <row r="76" spans="1:172" s="27" customFormat="1" ht="35.25" customHeight="1" x14ac:dyDescent="0.2">
      <c r="A76" s="35" t="s">
        <v>142</v>
      </c>
      <c r="B76" s="35"/>
      <c r="C76" s="35"/>
      <c r="D76" s="35"/>
      <c r="E76" s="35"/>
      <c r="F76" s="44" t="s">
        <v>143</v>
      </c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6"/>
      <c r="AJ76" s="37">
        <v>0</v>
      </c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>
        <v>0</v>
      </c>
      <c r="AV76" s="37"/>
      <c r="AW76" s="37"/>
      <c r="AX76" s="37"/>
      <c r="AY76" s="37"/>
      <c r="AZ76" s="37"/>
      <c r="BA76" s="37"/>
      <c r="BB76" s="37"/>
      <c r="BC76" s="37">
        <f t="shared" ref="BC76:BC78" si="200">SUM(BS76+CI76+CY76+DO76)</f>
        <v>3.3157999999999999</v>
      </c>
      <c r="BD76" s="37"/>
      <c r="BE76" s="37"/>
      <c r="BF76" s="37"/>
      <c r="BG76" s="37"/>
      <c r="BH76" s="37"/>
      <c r="BI76" s="37"/>
      <c r="BJ76" s="37"/>
      <c r="BK76" s="37">
        <v>0</v>
      </c>
      <c r="BL76" s="37"/>
      <c r="BM76" s="37"/>
      <c r="BN76" s="37"/>
      <c r="BO76" s="37"/>
      <c r="BP76" s="37"/>
      <c r="BQ76" s="37"/>
      <c r="BR76" s="37"/>
      <c r="BS76" s="37">
        <v>0</v>
      </c>
      <c r="BT76" s="37"/>
      <c r="BU76" s="37"/>
      <c r="BV76" s="37"/>
      <c r="BW76" s="37"/>
      <c r="BX76" s="37"/>
      <c r="BY76" s="37"/>
      <c r="BZ76" s="37"/>
      <c r="CA76" s="37">
        <v>0</v>
      </c>
      <c r="CB76" s="37"/>
      <c r="CC76" s="37"/>
      <c r="CD76" s="37"/>
      <c r="CE76" s="37"/>
      <c r="CF76" s="37"/>
      <c r="CG76" s="37"/>
      <c r="CH76" s="37"/>
      <c r="CI76" s="37">
        <v>0</v>
      </c>
      <c r="CJ76" s="37"/>
      <c r="CK76" s="37"/>
      <c r="CL76" s="37"/>
      <c r="CM76" s="37"/>
      <c r="CN76" s="37"/>
      <c r="CO76" s="37"/>
      <c r="CP76" s="37"/>
      <c r="CQ76" s="37">
        <v>0</v>
      </c>
      <c r="CR76" s="37"/>
      <c r="CS76" s="37"/>
      <c r="CT76" s="37"/>
      <c r="CU76" s="37"/>
      <c r="CV76" s="37"/>
      <c r="CW76" s="37"/>
      <c r="CX76" s="37"/>
      <c r="CY76" s="37">
        <v>0</v>
      </c>
      <c r="CZ76" s="37"/>
      <c r="DA76" s="37"/>
      <c r="DB76" s="37"/>
      <c r="DC76" s="37"/>
      <c r="DD76" s="37"/>
      <c r="DE76" s="37"/>
      <c r="DF76" s="37"/>
      <c r="DG76" s="37">
        <v>0</v>
      </c>
      <c r="DH76" s="37"/>
      <c r="DI76" s="37"/>
      <c r="DJ76" s="37"/>
      <c r="DK76" s="37"/>
      <c r="DL76" s="37"/>
      <c r="DM76" s="37"/>
      <c r="DN76" s="37"/>
      <c r="DO76" s="37">
        <v>3.3157999999999999</v>
      </c>
      <c r="DP76" s="37"/>
      <c r="DQ76" s="37"/>
      <c r="DR76" s="37"/>
      <c r="DS76" s="37"/>
      <c r="DT76" s="37"/>
      <c r="DU76" s="37"/>
      <c r="DV76" s="37"/>
      <c r="DW76" s="31">
        <v>3.3157999999999999</v>
      </c>
      <c r="DX76" s="31">
        <v>3.3157999999999999</v>
      </c>
      <c r="DY76" s="31">
        <v>0</v>
      </c>
      <c r="DZ76" s="31">
        <v>0</v>
      </c>
      <c r="EA76" s="31">
        <f>SUM(AU76-BC76)</f>
        <v>-3.3157999999999999</v>
      </c>
      <c r="EB76" s="37">
        <v>0</v>
      </c>
      <c r="EC76" s="37"/>
      <c r="ED76" s="37"/>
      <c r="EE76" s="37"/>
      <c r="EF76" s="37"/>
      <c r="EG76" s="37"/>
      <c r="EH76" s="37"/>
      <c r="EI76" s="37"/>
      <c r="EJ76" s="37"/>
      <c r="EK76" s="37"/>
      <c r="EL76" s="38"/>
      <c r="EM76" s="38"/>
      <c r="EN76" s="38"/>
      <c r="EO76" s="38"/>
      <c r="EP76" s="38"/>
      <c r="EQ76" s="38"/>
      <c r="ER76" s="31"/>
      <c r="ES76" s="31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</row>
    <row r="77" spans="1:172" s="27" customFormat="1" ht="60" customHeight="1" x14ac:dyDescent="0.2">
      <c r="A77" s="35" t="s">
        <v>144</v>
      </c>
      <c r="B77" s="35"/>
      <c r="C77" s="35"/>
      <c r="D77" s="35"/>
      <c r="E77" s="35"/>
      <c r="F77" s="44" t="s">
        <v>145</v>
      </c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6"/>
      <c r="AJ77" s="37">
        <v>0</v>
      </c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>
        <v>0</v>
      </c>
      <c r="AV77" s="37"/>
      <c r="AW77" s="37"/>
      <c r="AX77" s="37"/>
      <c r="AY77" s="37"/>
      <c r="AZ77" s="37"/>
      <c r="BA77" s="37"/>
      <c r="BB77" s="37"/>
      <c r="BC77" s="37">
        <f t="shared" si="200"/>
        <v>448.64533686840002</v>
      </c>
      <c r="BD77" s="37"/>
      <c r="BE77" s="37"/>
      <c r="BF77" s="37"/>
      <c r="BG77" s="37"/>
      <c r="BH77" s="37"/>
      <c r="BI77" s="37"/>
      <c r="BJ77" s="37"/>
      <c r="BK77" s="37">
        <v>0</v>
      </c>
      <c r="BL77" s="37"/>
      <c r="BM77" s="37"/>
      <c r="BN77" s="37"/>
      <c r="BO77" s="37"/>
      <c r="BP77" s="37"/>
      <c r="BQ77" s="37"/>
      <c r="BR77" s="37"/>
      <c r="BS77" s="37">
        <v>0</v>
      </c>
      <c r="BT77" s="37"/>
      <c r="BU77" s="37"/>
      <c r="BV77" s="37"/>
      <c r="BW77" s="37"/>
      <c r="BX77" s="37"/>
      <c r="BY77" s="37"/>
      <c r="BZ77" s="37"/>
      <c r="CA77" s="37">
        <v>0</v>
      </c>
      <c r="CB77" s="37"/>
      <c r="CC77" s="37"/>
      <c r="CD77" s="37"/>
      <c r="CE77" s="37"/>
      <c r="CF77" s="37"/>
      <c r="CG77" s="37"/>
      <c r="CH77" s="37"/>
      <c r="CI77" s="37">
        <v>0</v>
      </c>
      <c r="CJ77" s="37"/>
      <c r="CK77" s="37"/>
      <c r="CL77" s="37"/>
      <c r="CM77" s="37"/>
      <c r="CN77" s="37"/>
      <c r="CO77" s="37"/>
      <c r="CP77" s="37"/>
      <c r="CQ77" s="37">
        <v>0</v>
      </c>
      <c r="CR77" s="37"/>
      <c r="CS77" s="37"/>
      <c r="CT77" s="37"/>
      <c r="CU77" s="37"/>
      <c r="CV77" s="37"/>
      <c r="CW77" s="37"/>
      <c r="CX77" s="37"/>
      <c r="CY77" s="37">
        <f>(2.17050362+0.66)*118/100+251+(0.10179576+0.04002)*118/100</f>
        <v>254.50733686840002</v>
      </c>
      <c r="CZ77" s="37"/>
      <c r="DA77" s="37"/>
      <c r="DB77" s="37"/>
      <c r="DC77" s="37"/>
      <c r="DD77" s="37"/>
      <c r="DE77" s="37"/>
      <c r="DF77" s="37"/>
      <c r="DG77" s="37">
        <v>0</v>
      </c>
      <c r="DH77" s="37"/>
      <c r="DI77" s="37"/>
      <c r="DJ77" s="37"/>
      <c r="DK77" s="37"/>
      <c r="DL77" s="37"/>
      <c r="DM77" s="37"/>
      <c r="DN77" s="37"/>
      <c r="DO77" s="37">
        <v>194.13800000000001</v>
      </c>
      <c r="DP77" s="37"/>
      <c r="DQ77" s="37"/>
      <c r="DR77" s="37"/>
      <c r="DS77" s="37"/>
      <c r="DT77" s="37"/>
      <c r="DU77" s="37"/>
      <c r="DV77" s="37"/>
      <c r="DW77" s="31">
        <v>4.0728999999999997</v>
      </c>
      <c r="DX77" s="31">
        <v>4.0728999999999997</v>
      </c>
      <c r="DY77" s="31">
        <v>0</v>
      </c>
      <c r="DZ77" s="31">
        <v>0</v>
      </c>
      <c r="EA77" s="31">
        <f t="shared" ref="EA77:EA78" si="201">SUM(AU77-BC77)</f>
        <v>-448.64533686840002</v>
      </c>
      <c r="EB77" s="37">
        <v>0</v>
      </c>
      <c r="EC77" s="37"/>
      <c r="ED77" s="37"/>
      <c r="EE77" s="37"/>
      <c r="EF77" s="37"/>
      <c r="EG77" s="37"/>
      <c r="EH77" s="37"/>
      <c r="EI77" s="37"/>
      <c r="EJ77" s="37"/>
      <c r="EK77" s="37"/>
      <c r="EL77" s="38"/>
      <c r="EM77" s="38"/>
      <c r="EN77" s="38"/>
      <c r="EO77" s="38"/>
      <c r="EP77" s="38"/>
      <c r="EQ77" s="38"/>
      <c r="ER77" s="31"/>
      <c r="ES77" s="31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</row>
    <row r="78" spans="1:172" s="27" customFormat="1" ht="54.75" customHeight="1" x14ac:dyDescent="0.2">
      <c r="A78" s="35" t="s">
        <v>146</v>
      </c>
      <c r="B78" s="35"/>
      <c r="C78" s="35"/>
      <c r="D78" s="35"/>
      <c r="E78" s="35"/>
      <c r="F78" s="36" t="s">
        <v>147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7">
        <v>0</v>
      </c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>
        <v>31.07</v>
      </c>
      <c r="AV78" s="37"/>
      <c r="AW78" s="37"/>
      <c r="AX78" s="37"/>
      <c r="AY78" s="37"/>
      <c r="AZ78" s="37"/>
      <c r="BA78" s="37"/>
      <c r="BB78" s="37"/>
      <c r="BC78" s="37">
        <f t="shared" si="200"/>
        <v>3.334783002</v>
      </c>
      <c r="BD78" s="37"/>
      <c r="BE78" s="37"/>
      <c r="BF78" s="37"/>
      <c r="BG78" s="37"/>
      <c r="BH78" s="37"/>
      <c r="BI78" s="37"/>
      <c r="BJ78" s="37"/>
      <c r="BK78" s="37">
        <v>0</v>
      </c>
      <c r="BL78" s="37"/>
      <c r="BM78" s="37"/>
      <c r="BN78" s="37"/>
      <c r="BO78" s="37"/>
      <c r="BP78" s="37"/>
      <c r="BQ78" s="37"/>
      <c r="BR78" s="37"/>
      <c r="BS78" s="37">
        <v>0</v>
      </c>
      <c r="BT78" s="37"/>
      <c r="BU78" s="37"/>
      <c r="BV78" s="37"/>
      <c r="BW78" s="37"/>
      <c r="BX78" s="37"/>
      <c r="BY78" s="37"/>
      <c r="BZ78" s="37"/>
      <c r="CA78" s="37">
        <v>0</v>
      </c>
      <c r="CB78" s="37"/>
      <c r="CC78" s="37"/>
      <c r="CD78" s="37"/>
      <c r="CE78" s="37"/>
      <c r="CF78" s="37"/>
      <c r="CG78" s="37"/>
      <c r="CH78" s="37"/>
      <c r="CI78" s="37">
        <v>0</v>
      </c>
      <c r="CJ78" s="37"/>
      <c r="CK78" s="37"/>
      <c r="CL78" s="37"/>
      <c r="CM78" s="37"/>
      <c r="CN78" s="37"/>
      <c r="CO78" s="37"/>
      <c r="CP78" s="37"/>
      <c r="CQ78" s="37">
        <v>0</v>
      </c>
      <c r="CR78" s="37"/>
      <c r="CS78" s="37"/>
      <c r="CT78" s="37"/>
      <c r="CU78" s="37"/>
      <c r="CV78" s="37"/>
      <c r="CW78" s="37"/>
      <c r="CX78" s="37"/>
      <c r="CY78" s="37">
        <v>0</v>
      </c>
      <c r="CZ78" s="37"/>
      <c r="DA78" s="37"/>
      <c r="DB78" s="37"/>
      <c r="DC78" s="37"/>
      <c r="DD78" s="37"/>
      <c r="DE78" s="37"/>
      <c r="DF78" s="37"/>
      <c r="DG78" s="37">
        <v>0</v>
      </c>
      <c r="DH78" s="37"/>
      <c r="DI78" s="37"/>
      <c r="DJ78" s="37"/>
      <c r="DK78" s="37"/>
      <c r="DL78" s="37"/>
      <c r="DM78" s="37"/>
      <c r="DN78" s="37"/>
      <c r="DO78" s="37">
        <v>3.334783002</v>
      </c>
      <c r="DP78" s="37"/>
      <c r="DQ78" s="37"/>
      <c r="DR78" s="37"/>
      <c r="DS78" s="37"/>
      <c r="DT78" s="37"/>
      <c r="DU78" s="37"/>
      <c r="DV78" s="37"/>
      <c r="DW78" s="31">
        <f>3.334783002</f>
        <v>3.334783002</v>
      </c>
      <c r="DX78" s="31">
        <v>0</v>
      </c>
      <c r="DY78" s="31">
        <v>0</v>
      </c>
      <c r="DZ78" s="31">
        <v>0</v>
      </c>
      <c r="EA78" s="31">
        <f t="shared" si="201"/>
        <v>27.735216997999999</v>
      </c>
      <c r="EB78" s="37">
        <v>0</v>
      </c>
      <c r="EC78" s="37"/>
      <c r="ED78" s="37"/>
      <c r="EE78" s="37"/>
      <c r="EF78" s="37"/>
      <c r="EG78" s="37"/>
      <c r="EH78" s="37"/>
      <c r="EI78" s="37"/>
      <c r="EJ78" s="37"/>
      <c r="EK78" s="37"/>
      <c r="EL78" s="38"/>
      <c r="EM78" s="38"/>
      <c r="EN78" s="38"/>
      <c r="EO78" s="38"/>
      <c r="EP78" s="38"/>
      <c r="EQ78" s="38"/>
      <c r="ER78" s="31"/>
      <c r="ES78" s="31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</row>
    <row r="79" spans="1:172" s="27" customFormat="1" ht="67.5" customHeight="1" x14ac:dyDescent="0.2">
      <c r="A79" s="35" t="s">
        <v>210</v>
      </c>
      <c r="B79" s="35"/>
      <c r="C79" s="35"/>
      <c r="D79" s="35"/>
      <c r="E79" s="35"/>
      <c r="F79" s="36" t="s">
        <v>209</v>
      </c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7">
        <v>0</v>
      </c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>
        <v>144.63</v>
      </c>
      <c r="AV79" s="37"/>
      <c r="AW79" s="37"/>
      <c r="AX79" s="37"/>
      <c r="AY79" s="37"/>
      <c r="AZ79" s="37"/>
      <c r="BA79" s="37"/>
      <c r="BB79" s="37"/>
      <c r="BC79" s="37">
        <f t="shared" ref="BC79" si="202">SUM(BS79+CI79+CY79+DO79)</f>
        <v>0</v>
      </c>
      <c r="BD79" s="37"/>
      <c r="BE79" s="37"/>
      <c r="BF79" s="37"/>
      <c r="BG79" s="37"/>
      <c r="BH79" s="37"/>
      <c r="BI79" s="37"/>
      <c r="BJ79" s="37"/>
      <c r="BK79" s="37">
        <v>0</v>
      </c>
      <c r="BL79" s="37"/>
      <c r="BM79" s="37"/>
      <c r="BN79" s="37"/>
      <c r="BO79" s="37"/>
      <c r="BP79" s="37"/>
      <c r="BQ79" s="37"/>
      <c r="BR79" s="37"/>
      <c r="BS79" s="37">
        <v>0</v>
      </c>
      <c r="BT79" s="37"/>
      <c r="BU79" s="37"/>
      <c r="BV79" s="37"/>
      <c r="BW79" s="37"/>
      <c r="BX79" s="37"/>
      <c r="BY79" s="37"/>
      <c r="BZ79" s="37"/>
      <c r="CA79" s="37">
        <v>0</v>
      </c>
      <c r="CB79" s="37"/>
      <c r="CC79" s="37"/>
      <c r="CD79" s="37"/>
      <c r="CE79" s="37"/>
      <c r="CF79" s="37"/>
      <c r="CG79" s="37"/>
      <c r="CH79" s="37"/>
      <c r="CI79" s="37">
        <v>0</v>
      </c>
      <c r="CJ79" s="37"/>
      <c r="CK79" s="37"/>
      <c r="CL79" s="37"/>
      <c r="CM79" s="37"/>
      <c r="CN79" s="37"/>
      <c r="CO79" s="37"/>
      <c r="CP79" s="37"/>
      <c r="CQ79" s="37">
        <v>0</v>
      </c>
      <c r="CR79" s="37"/>
      <c r="CS79" s="37"/>
      <c r="CT79" s="37"/>
      <c r="CU79" s="37"/>
      <c r="CV79" s="37"/>
      <c r="CW79" s="37"/>
      <c r="CX79" s="37"/>
      <c r="CY79" s="37">
        <v>0</v>
      </c>
      <c r="CZ79" s="37"/>
      <c r="DA79" s="37"/>
      <c r="DB79" s="37"/>
      <c r="DC79" s="37"/>
      <c r="DD79" s="37"/>
      <c r="DE79" s="37"/>
      <c r="DF79" s="37"/>
      <c r="DG79" s="37">
        <v>0</v>
      </c>
      <c r="DH79" s="37"/>
      <c r="DI79" s="37"/>
      <c r="DJ79" s="37"/>
      <c r="DK79" s="37"/>
      <c r="DL79" s="37"/>
      <c r="DM79" s="37"/>
      <c r="DN79" s="37"/>
      <c r="DO79" s="37">
        <v>0</v>
      </c>
      <c r="DP79" s="37"/>
      <c r="DQ79" s="37"/>
      <c r="DR79" s="37"/>
      <c r="DS79" s="37"/>
      <c r="DT79" s="37"/>
      <c r="DU79" s="37"/>
      <c r="DV79" s="37"/>
      <c r="DW79" s="31">
        <v>0</v>
      </c>
      <c r="DX79" s="31">
        <v>0</v>
      </c>
      <c r="DY79" s="31">
        <v>0</v>
      </c>
      <c r="DZ79" s="31">
        <v>0</v>
      </c>
      <c r="EA79" s="31">
        <f t="shared" ref="EA79" si="203">SUM(AU79-BC79)</f>
        <v>144.63</v>
      </c>
      <c r="EB79" s="37">
        <v>0</v>
      </c>
      <c r="EC79" s="37"/>
      <c r="ED79" s="37"/>
      <c r="EE79" s="37"/>
      <c r="EF79" s="37"/>
      <c r="EG79" s="37"/>
      <c r="EH79" s="37"/>
      <c r="EI79" s="37"/>
      <c r="EJ79" s="37"/>
      <c r="EK79" s="37"/>
      <c r="EL79" s="38"/>
      <c r="EM79" s="38"/>
      <c r="EN79" s="38"/>
      <c r="EO79" s="38"/>
      <c r="EP79" s="38"/>
      <c r="EQ79" s="38"/>
      <c r="ER79" s="31"/>
      <c r="ES79" s="31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</row>
    <row r="80" spans="1:172" s="27" customFormat="1" ht="33.75" customHeight="1" x14ac:dyDescent="0.15">
      <c r="A80" s="43" t="s">
        <v>148</v>
      </c>
      <c r="B80" s="43"/>
      <c r="C80" s="43"/>
      <c r="D80" s="43"/>
      <c r="E80" s="43"/>
      <c r="F80" s="40" t="s">
        <v>149</v>
      </c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2">
        <v>0</v>
      </c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>
        <v>0</v>
      </c>
      <c r="AV80" s="42"/>
      <c r="AW80" s="42"/>
      <c r="AX80" s="42"/>
      <c r="AY80" s="42"/>
      <c r="AZ80" s="42"/>
      <c r="BA80" s="42"/>
      <c r="BB80" s="42"/>
      <c r="BC80" s="42">
        <v>0</v>
      </c>
      <c r="BD80" s="42"/>
      <c r="BE80" s="42"/>
      <c r="BF80" s="42"/>
      <c r="BG80" s="42"/>
      <c r="BH80" s="42"/>
      <c r="BI80" s="42"/>
      <c r="BJ80" s="42"/>
      <c r="BK80" s="42">
        <v>0</v>
      </c>
      <c r="BL80" s="42"/>
      <c r="BM80" s="42"/>
      <c r="BN80" s="42"/>
      <c r="BO80" s="42"/>
      <c r="BP80" s="42"/>
      <c r="BQ80" s="42"/>
      <c r="BR80" s="42"/>
      <c r="BS80" s="42">
        <v>0</v>
      </c>
      <c r="BT80" s="42"/>
      <c r="BU80" s="42"/>
      <c r="BV80" s="42"/>
      <c r="BW80" s="42"/>
      <c r="BX80" s="42"/>
      <c r="BY80" s="42"/>
      <c r="BZ80" s="42"/>
      <c r="CA80" s="42">
        <v>0</v>
      </c>
      <c r="CB80" s="42"/>
      <c r="CC80" s="42"/>
      <c r="CD80" s="42"/>
      <c r="CE80" s="42"/>
      <c r="CF80" s="42"/>
      <c r="CG80" s="42"/>
      <c r="CH80" s="42"/>
      <c r="CI80" s="42">
        <v>0</v>
      </c>
      <c r="CJ80" s="42"/>
      <c r="CK80" s="42"/>
      <c r="CL80" s="42"/>
      <c r="CM80" s="42"/>
      <c r="CN80" s="42"/>
      <c r="CO80" s="42"/>
      <c r="CP80" s="42"/>
      <c r="CQ80" s="42">
        <v>0</v>
      </c>
      <c r="CR80" s="42"/>
      <c r="CS80" s="42"/>
      <c r="CT80" s="42"/>
      <c r="CU80" s="42"/>
      <c r="CV80" s="42"/>
      <c r="CW80" s="42"/>
      <c r="CX80" s="42"/>
      <c r="CY80" s="42">
        <v>0</v>
      </c>
      <c r="CZ80" s="42"/>
      <c r="DA80" s="42"/>
      <c r="DB80" s="42"/>
      <c r="DC80" s="42"/>
      <c r="DD80" s="42"/>
      <c r="DE80" s="42"/>
      <c r="DF80" s="42"/>
      <c r="DG80" s="42">
        <v>0</v>
      </c>
      <c r="DH80" s="42"/>
      <c r="DI80" s="42"/>
      <c r="DJ80" s="42"/>
      <c r="DK80" s="42"/>
      <c r="DL80" s="42"/>
      <c r="DM80" s="42"/>
      <c r="DN80" s="42"/>
      <c r="DO80" s="42">
        <v>0</v>
      </c>
      <c r="DP80" s="42"/>
      <c r="DQ80" s="42"/>
      <c r="DR80" s="42"/>
      <c r="DS80" s="42"/>
      <c r="DT80" s="42"/>
      <c r="DU80" s="42"/>
      <c r="DV80" s="42"/>
      <c r="DW80" s="32">
        <v>0</v>
      </c>
      <c r="DX80" s="32">
        <v>0</v>
      </c>
      <c r="DY80" s="32">
        <v>0</v>
      </c>
      <c r="DZ80" s="32">
        <v>0</v>
      </c>
      <c r="EA80" s="32">
        <v>0</v>
      </c>
      <c r="EB80" s="42">
        <v>0</v>
      </c>
      <c r="EC80" s="42"/>
      <c r="ED80" s="42"/>
      <c r="EE80" s="42"/>
      <c r="EF80" s="42"/>
      <c r="EG80" s="42"/>
      <c r="EH80" s="42"/>
      <c r="EI80" s="42"/>
      <c r="EJ80" s="42"/>
      <c r="EK80" s="42"/>
      <c r="EL80" s="41">
        <v>0</v>
      </c>
      <c r="EM80" s="41"/>
      <c r="EN80" s="41"/>
      <c r="EO80" s="41"/>
      <c r="EP80" s="41"/>
      <c r="EQ80" s="41"/>
      <c r="ER80" s="32">
        <v>0</v>
      </c>
      <c r="ES80" s="32">
        <v>0</v>
      </c>
      <c r="ET80" s="40"/>
      <c r="EU80" s="40"/>
      <c r="EV80" s="40"/>
      <c r="EW80" s="40"/>
      <c r="EX80" s="40"/>
      <c r="EY80" s="40"/>
      <c r="EZ80" s="40"/>
      <c r="FA80" s="40"/>
      <c r="FB80" s="40"/>
      <c r="FC80" s="40"/>
      <c r="FD80" s="40"/>
      <c r="FE80" s="40"/>
      <c r="FF80" s="40"/>
      <c r="FG80" s="40"/>
      <c r="FH80" s="40"/>
      <c r="FI80" s="40"/>
      <c r="FJ80" s="40"/>
      <c r="FK80" s="40"/>
      <c r="FL80" s="40"/>
      <c r="FM80" s="40"/>
      <c r="FN80" s="40"/>
      <c r="FO80" s="40"/>
      <c r="FP80" s="40"/>
    </row>
    <row r="81" spans="1:172" s="27" customFormat="1" ht="32.25" customHeight="1" x14ac:dyDescent="0.15">
      <c r="A81" s="43" t="s">
        <v>150</v>
      </c>
      <c r="B81" s="43"/>
      <c r="C81" s="43"/>
      <c r="D81" s="43"/>
      <c r="E81" s="43"/>
      <c r="F81" s="40" t="s">
        <v>151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2">
        <v>0</v>
      </c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>
        <v>0</v>
      </c>
      <c r="AV81" s="42"/>
      <c r="AW81" s="42"/>
      <c r="AX81" s="42"/>
      <c r="AY81" s="42"/>
      <c r="AZ81" s="42"/>
      <c r="BA81" s="42"/>
      <c r="BB81" s="42"/>
      <c r="BC81" s="42">
        <v>0</v>
      </c>
      <c r="BD81" s="42"/>
      <c r="BE81" s="42"/>
      <c r="BF81" s="42"/>
      <c r="BG81" s="42"/>
      <c r="BH81" s="42"/>
      <c r="BI81" s="42"/>
      <c r="BJ81" s="42"/>
      <c r="BK81" s="42">
        <v>0</v>
      </c>
      <c r="BL81" s="42"/>
      <c r="BM81" s="42"/>
      <c r="BN81" s="42"/>
      <c r="BO81" s="42"/>
      <c r="BP81" s="42"/>
      <c r="BQ81" s="42"/>
      <c r="BR81" s="42"/>
      <c r="BS81" s="42">
        <v>0</v>
      </c>
      <c r="BT81" s="42"/>
      <c r="BU81" s="42"/>
      <c r="BV81" s="42"/>
      <c r="BW81" s="42"/>
      <c r="BX81" s="42"/>
      <c r="BY81" s="42"/>
      <c r="BZ81" s="42"/>
      <c r="CA81" s="42">
        <v>0</v>
      </c>
      <c r="CB81" s="42"/>
      <c r="CC81" s="42"/>
      <c r="CD81" s="42"/>
      <c r="CE81" s="42"/>
      <c r="CF81" s="42"/>
      <c r="CG81" s="42"/>
      <c r="CH81" s="42"/>
      <c r="CI81" s="42">
        <v>0</v>
      </c>
      <c r="CJ81" s="42"/>
      <c r="CK81" s="42"/>
      <c r="CL81" s="42"/>
      <c r="CM81" s="42"/>
      <c r="CN81" s="42"/>
      <c r="CO81" s="42"/>
      <c r="CP81" s="42"/>
      <c r="CQ81" s="42">
        <v>0</v>
      </c>
      <c r="CR81" s="42"/>
      <c r="CS81" s="42"/>
      <c r="CT81" s="42"/>
      <c r="CU81" s="42"/>
      <c r="CV81" s="42"/>
      <c r="CW81" s="42"/>
      <c r="CX81" s="42"/>
      <c r="CY81" s="42">
        <v>0</v>
      </c>
      <c r="CZ81" s="42"/>
      <c r="DA81" s="42"/>
      <c r="DB81" s="42"/>
      <c r="DC81" s="42"/>
      <c r="DD81" s="42"/>
      <c r="DE81" s="42"/>
      <c r="DF81" s="42"/>
      <c r="DG81" s="42">
        <v>0</v>
      </c>
      <c r="DH81" s="42"/>
      <c r="DI81" s="42"/>
      <c r="DJ81" s="42"/>
      <c r="DK81" s="42"/>
      <c r="DL81" s="42"/>
      <c r="DM81" s="42"/>
      <c r="DN81" s="42"/>
      <c r="DO81" s="42">
        <v>0</v>
      </c>
      <c r="DP81" s="42"/>
      <c r="DQ81" s="42"/>
      <c r="DR81" s="42"/>
      <c r="DS81" s="42"/>
      <c r="DT81" s="42"/>
      <c r="DU81" s="42"/>
      <c r="DV81" s="42"/>
      <c r="DW81" s="32">
        <v>0</v>
      </c>
      <c r="DX81" s="32">
        <v>0</v>
      </c>
      <c r="DY81" s="32">
        <v>0</v>
      </c>
      <c r="DZ81" s="32">
        <v>0</v>
      </c>
      <c r="EA81" s="32">
        <v>0</v>
      </c>
      <c r="EB81" s="42">
        <v>0</v>
      </c>
      <c r="EC81" s="42"/>
      <c r="ED81" s="42"/>
      <c r="EE81" s="42"/>
      <c r="EF81" s="42"/>
      <c r="EG81" s="42"/>
      <c r="EH81" s="42"/>
      <c r="EI81" s="42"/>
      <c r="EJ81" s="42"/>
      <c r="EK81" s="42"/>
      <c r="EL81" s="41">
        <v>0</v>
      </c>
      <c r="EM81" s="41"/>
      <c r="EN81" s="41"/>
      <c r="EO81" s="41"/>
      <c r="EP81" s="41"/>
      <c r="EQ81" s="41"/>
      <c r="ER81" s="32">
        <v>0</v>
      </c>
      <c r="ES81" s="32">
        <v>0</v>
      </c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0"/>
      <c r="FG81" s="40"/>
      <c r="FH81" s="40"/>
      <c r="FI81" s="40"/>
      <c r="FJ81" s="40"/>
      <c r="FK81" s="40"/>
      <c r="FL81" s="40"/>
      <c r="FM81" s="40"/>
      <c r="FN81" s="40"/>
      <c r="FO81" s="40"/>
      <c r="FP81" s="40"/>
    </row>
    <row r="82" spans="1:172" s="27" customFormat="1" ht="28.5" customHeight="1" x14ac:dyDescent="0.15">
      <c r="A82" s="43" t="s">
        <v>152</v>
      </c>
      <c r="B82" s="43"/>
      <c r="C82" s="43"/>
      <c r="D82" s="43"/>
      <c r="E82" s="43"/>
      <c r="F82" s="40" t="s">
        <v>153</v>
      </c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2">
        <f t="shared" ref="AJ82" si="204">SUM(AJ83:AT105)</f>
        <v>1.13845142</v>
      </c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>
        <f t="shared" ref="AU82" si="205">SUM(AU83:BB105)</f>
        <v>33.891000000000005</v>
      </c>
      <c r="AV82" s="42"/>
      <c r="AW82" s="42"/>
      <c r="AX82" s="42"/>
      <c r="AY82" s="42"/>
      <c r="AZ82" s="42"/>
      <c r="BA82" s="42"/>
      <c r="BB82" s="42"/>
      <c r="BC82" s="42">
        <f t="shared" ref="BC82" si="206">SUM(BC83:BJ105)</f>
        <v>45.134805740800005</v>
      </c>
      <c r="BD82" s="42"/>
      <c r="BE82" s="42"/>
      <c r="BF82" s="42"/>
      <c r="BG82" s="42"/>
      <c r="BH82" s="42"/>
      <c r="BI82" s="42"/>
      <c r="BJ82" s="42"/>
      <c r="BK82" s="42">
        <f t="shared" ref="BK82" si="207">SUM(BK83:BR105)</f>
        <v>0</v>
      </c>
      <c r="BL82" s="42"/>
      <c r="BM82" s="42"/>
      <c r="BN82" s="42"/>
      <c r="BO82" s="42"/>
      <c r="BP82" s="42"/>
      <c r="BQ82" s="42"/>
      <c r="BR82" s="42"/>
      <c r="BS82" s="42">
        <f t="shared" ref="BS82" si="208">SUM(BS83:BZ105)</f>
        <v>0.24088999999999999</v>
      </c>
      <c r="BT82" s="42"/>
      <c r="BU82" s="42"/>
      <c r="BV82" s="42"/>
      <c r="BW82" s="42"/>
      <c r="BX82" s="42"/>
      <c r="BY82" s="42"/>
      <c r="BZ82" s="42"/>
      <c r="CA82" s="42">
        <f t="shared" ref="CA82" si="209">SUM(CA83:CH105)</f>
        <v>0</v>
      </c>
      <c r="CB82" s="42"/>
      <c r="CC82" s="42"/>
      <c r="CD82" s="42"/>
      <c r="CE82" s="42"/>
      <c r="CF82" s="42"/>
      <c r="CG82" s="42"/>
      <c r="CH82" s="42"/>
      <c r="CI82" s="42">
        <f t="shared" ref="CI82" si="210">SUM(CI83:CP105)</f>
        <v>2.3480721099999999</v>
      </c>
      <c r="CJ82" s="42"/>
      <c r="CK82" s="42"/>
      <c r="CL82" s="42"/>
      <c r="CM82" s="42"/>
      <c r="CN82" s="42"/>
      <c r="CO82" s="42"/>
      <c r="CP82" s="42"/>
      <c r="CQ82" s="42">
        <f t="shared" ref="CQ82" si="211">SUM(CQ83:CX105)</f>
        <v>0</v>
      </c>
      <c r="CR82" s="42"/>
      <c r="CS82" s="42"/>
      <c r="CT82" s="42"/>
      <c r="CU82" s="42"/>
      <c r="CV82" s="42"/>
      <c r="CW82" s="42"/>
      <c r="CX82" s="42"/>
      <c r="CY82" s="42">
        <f t="shared" ref="CY82" si="212">SUM(CY83:DF105)</f>
        <v>25.229905394600003</v>
      </c>
      <c r="CZ82" s="42"/>
      <c r="DA82" s="42"/>
      <c r="DB82" s="42"/>
      <c r="DC82" s="42"/>
      <c r="DD82" s="42"/>
      <c r="DE82" s="42"/>
      <c r="DF82" s="42"/>
      <c r="DG82" s="42">
        <f t="shared" ref="DG82" si="213">SUM(DG83:DN105)</f>
        <v>0</v>
      </c>
      <c r="DH82" s="42"/>
      <c r="DI82" s="42"/>
      <c r="DJ82" s="42"/>
      <c r="DK82" s="42"/>
      <c r="DL82" s="42"/>
      <c r="DM82" s="42"/>
      <c r="DN82" s="42"/>
      <c r="DO82" s="42">
        <f t="shared" ref="DO82" si="214">SUM(DO83:DV105)</f>
        <v>17.315938236199997</v>
      </c>
      <c r="DP82" s="42"/>
      <c r="DQ82" s="42"/>
      <c r="DR82" s="42"/>
      <c r="DS82" s="42"/>
      <c r="DT82" s="42"/>
      <c r="DU82" s="42"/>
      <c r="DV82" s="42"/>
      <c r="DW82" s="32">
        <f>SUM(DW83:DW105)</f>
        <v>45.4152126364</v>
      </c>
      <c r="DX82" s="32">
        <f t="shared" ref="DX82:EA82" si="215">SUM(DX83:DX105)</f>
        <v>40.730158566200004</v>
      </c>
      <c r="DY82" s="32">
        <f t="shared" si="215"/>
        <v>45.131643108399999</v>
      </c>
      <c r="DZ82" s="32">
        <f t="shared" si="215"/>
        <v>37.879532508400004</v>
      </c>
      <c r="EA82" s="32">
        <f t="shared" si="215"/>
        <v>-11.243805740799999</v>
      </c>
      <c r="EB82" s="42">
        <f t="shared" ref="EB82" si="216">SUM(EB83:EK105)</f>
        <v>0</v>
      </c>
      <c r="EC82" s="42"/>
      <c r="ED82" s="42"/>
      <c r="EE82" s="42"/>
      <c r="EF82" s="42"/>
      <c r="EG82" s="42"/>
      <c r="EH82" s="42"/>
      <c r="EI82" s="42"/>
      <c r="EJ82" s="42"/>
      <c r="EK82" s="42"/>
      <c r="EL82" s="41"/>
      <c r="EM82" s="41"/>
      <c r="EN82" s="41"/>
      <c r="EO82" s="41"/>
      <c r="EP82" s="41"/>
      <c r="EQ82" s="41"/>
      <c r="ER82" s="32"/>
      <c r="ES82" s="32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</row>
    <row r="83" spans="1:172" s="27" customFormat="1" ht="83.25" customHeight="1" x14ac:dyDescent="0.2">
      <c r="A83" s="35" t="s">
        <v>154</v>
      </c>
      <c r="B83" s="35"/>
      <c r="C83" s="35"/>
      <c r="D83" s="35"/>
      <c r="E83" s="35"/>
      <c r="F83" s="36" t="s">
        <v>155</v>
      </c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7">
        <v>1.0764514199999999</v>
      </c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>
        <v>9.49</v>
      </c>
      <c r="AV83" s="37"/>
      <c r="AW83" s="37"/>
      <c r="AX83" s="37"/>
      <c r="AY83" s="37"/>
      <c r="AZ83" s="37"/>
      <c r="BA83" s="37"/>
      <c r="BB83" s="37"/>
      <c r="BC83" s="37">
        <f t="shared" ref="BC83:BC105" si="217">SUM(BS83+CI83+CY83+DO83)</f>
        <v>7.6511130745999996</v>
      </c>
      <c r="BD83" s="37"/>
      <c r="BE83" s="37"/>
      <c r="BF83" s="37"/>
      <c r="BG83" s="37"/>
      <c r="BH83" s="37"/>
      <c r="BI83" s="37"/>
      <c r="BJ83" s="37"/>
      <c r="BK83" s="37">
        <v>0</v>
      </c>
      <c r="BL83" s="37"/>
      <c r="BM83" s="37"/>
      <c r="BN83" s="37"/>
      <c r="BO83" s="37"/>
      <c r="BP83" s="37"/>
      <c r="BQ83" s="37"/>
      <c r="BR83" s="37"/>
      <c r="BS83" s="37">
        <v>0</v>
      </c>
      <c r="BT83" s="37"/>
      <c r="BU83" s="37"/>
      <c r="BV83" s="37"/>
      <c r="BW83" s="37"/>
      <c r="BX83" s="37"/>
      <c r="BY83" s="37"/>
      <c r="BZ83" s="37"/>
      <c r="CA83" s="37">
        <v>0</v>
      </c>
      <c r="CB83" s="37"/>
      <c r="CC83" s="37"/>
      <c r="CD83" s="37"/>
      <c r="CE83" s="37"/>
      <c r="CF83" s="37"/>
      <c r="CG83" s="37"/>
      <c r="CH83" s="37"/>
      <c r="CI83" s="37">
        <v>2.7138000000000002E-3</v>
      </c>
      <c r="CJ83" s="37"/>
      <c r="CK83" s="37"/>
      <c r="CL83" s="37"/>
      <c r="CM83" s="37"/>
      <c r="CN83" s="37"/>
      <c r="CO83" s="37"/>
      <c r="CP83" s="37"/>
      <c r="CQ83" s="37">
        <v>0</v>
      </c>
      <c r="CR83" s="37"/>
      <c r="CS83" s="37"/>
      <c r="CT83" s="37"/>
      <c r="CU83" s="37"/>
      <c r="CV83" s="37"/>
      <c r="CW83" s="37"/>
      <c r="CX83" s="37"/>
      <c r="CY83" s="37">
        <f>1.28663447*118/100+0.2101706</f>
        <v>1.7283992746000001</v>
      </c>
      <c r="CZ83" s="37"/>
      <c r="DA83" s="37"/>
      <c r="DB83" s="37"/>
      <c r="DC83" s="37"/>
      <c r="DD83" s="37"/>
      <c r="DE83" s="37"/>
      <c r="DF83" s="37"/>
      <c r="DG83" s="37">
        <v>0</v>
      </c>
      <c r="DH83" s="37"/>
      <c r="DI83" s="37"/>
      <c r="DJ83" s="37"/>
      <c r="DK83" s="37"/>
      <c r="DL83" s="37"/>
      <c r="DM83" s="37"/>
      <c r="DN83" s="37"/>
      <c r="DO83" s="37">
        <v>5.92</v>
      </c>
      <c r="DP83" s="37"/>
      <c r="DQ83" s="37"/>
      <c r="DR83" s="37"/>
      <c r="DS83" s="37"/>
      <c r="DT83" s="37"/>
      <c r="DU83" s="37"/>
      <c r="DV83" s="37"/>
      <c r="DW83" s="31">
        <v>7.9735408801999998</v>
      </c>
      <c r="DX83" s="31">
        <v>6.0767353100000001</v>
      </c>
      <c r="DY83" s="31">
        <v>7.7771614988</v>
      </c>
      <c r="DZ83" s="31">
        <v>7.1589060487999996</v>
      </c>
      <c r="EA83" s="31">
        <f t="shared" ref="EA83:EA103" si="218">SUM(AU83-BC83)</f>
        <v>1.8388869254000006</v>
      </c>
      <c r="EB83" s="37">
        <v>0</v>
      </c>
      <c r="EC83" s="37"/>
      <c r="ED83" s="37"/>
      <c r="EE83" s="37"/>
      <c r="EF83" s="37"/>
      <c r="EG83" s="37"/>
      <c r="EH83" s="37"/>
      <c r="EI83" s="37"/>
      <c r="EJ83" s="37"/>
      <c r="EK83" s="37"/>
      <c r="EL83" s="38"/>
      <c r="EM83" s="38"/>
      <c r="EN83" s="38"/>
      <c r="EO83" s="38"/>
      <c r="EP83" s="38"/>
      <c r="EQ83" s="38"/>
      <c r="ER83" s="31"/>
      <c r="ES83" s="31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</row>
    <row r="84" spans="1:172" s="27" customFormat="1" ht="21.75" customHeight="1" x14ac:dyDescent="0.2">
      <c r="A84" s="35" t="s">
        <v>156</v>
      </c>
      <c r="B84" s="35"/>
      <c r="C84" s="35"/>
      <c r="D84" s="35"/>
      <c r="E84" s="35"/>
      <c r="F84" s="36" t="s">
        <v>157</v>
      </c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7">
        <v>0</v>
      </c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>
        <v>0.7</v>
      </c>
      <c r="AV84" s="37"/>
      <c r="AW84" s="37"/>
      <c r="AX84" s="37"/>
      <c r="AY84" s="37"/>
      <c r="AZ84" s="37"/>
      <c r="BA84" s="37"/>
      <c r="BB84" s="37"/>
      <c r="BC84" s="37">
        <f t="shared" si="217"/>
        <v>1.0973584999999999</v>
      </c>
      <c r="BD84" s="37"/>
      <c r="BE84" s="37"/>
      <c r="BF84" s="37"/>
      <c r="BG84" s="37"/>
      <c r="BH84" s="37"/>
      <c r="BI84" s="37"/>
      <c r="BJ84" s="37"/>
      <c r="BK84" s="37">
        <v>0</v>
      </c>
      <c r="BL84" s="37"/>
      <c r="BM84" s="37"/>
      <c r="BN84" s="37"/>
      <c r="BO84" s="37"/>
      <c r="BP84" s="37"/>
      <c r="BQ84" s="37"/>
      <c r="BR84" s="37"/>
      <c r="BS84" s="37">
        <v>0</v>
      </c>
      <c r="BT84" s="37"/>
      <c r="BU84" s="37"/>
      <c r="BV84" s="37"/>
      <c r="BW84" s="37"/>
      <c r="BX84" s="37"/>
      <c r="BY84" s="37"/>
      <c r="BZ84" s="37"/>
      <c r="CA84" s="37">
        <v>0</v>
      </c>
      <c r="CB84" s="37"/>
      <c r="CC84" s="37"/>
      <c r="CD84" s="37"/>
      <c r="CE84" s="37"/>
      <c r="CF84" s="37"/>
      <c r="CG84" s="37"/>
      <c r="CH84" s="37"/>
      <c r="CI84" s="37">
        <v>1.0973584999999999</v>
      </c>
      <c r="CJ84" s="37"/>
      <c r="CK84" s="37"/>
      <c r="CL84" s="37"/>
      <c r="CM84" s="37"/>
      <c r="CN84" s="37"/>
      <c r="CO84" s="37"/>
      <c r="CP84" s="37"/>
      <c r="CQ84" s="37">
        <v>0</v>
      </c>
      <c r="CR84" s="37"/>
      <c r="CS84" s="37"/>
      <c r="CT84" s="37"/>
      <c r="CU84" s="37"/>
      <c r="CV84" s="37"/>
      <c r="CW84" s="37"/>
      <c r="CX84" s="37"/>
      <c r="CY84" s="37">
        <v>0</v>
      </c>
      <c r="CZ84" s="37"/>
      <c r="DA84" s="37"/>
      <c r="DB84" s="37"/>
      <c r="DC84" s="37"/>
      <c r="DD84" s="37"/>
      <c r="DE84" s="37"/>
      <c r="DF84" s="37"/>
      <c r="DG84" s="37">
        <v>0</v>
      </c>
      <c r="DH84" s="37"/>
      <c r="DI84" s="37"/>
      <c r="DJ84" s="37"/>
      <c r="DK84" s="37"/>
      <c r="DL84" s="37"/>
      <c r="DM84" s="37"/>
      <c r="DN84" s="37"/>
      <c r="DO84" s="37">
        <v>0</v>
      </c>
      <c r="DP84" s="37"/>
      <c r="DQ84" s="37"/>
      <c r="DR84" s="37"/>
      <c r="DS84" s="37"/>
      <c r="DT84" s="37"/>
      <c r="DU84" s="37"/>
      <c r="DV84" s="37"/>
      <c r="DW84" s="31">
        <v>1.0973584999999999</v>
      </c>
      <c r="DX84" s="31">
        <v>0</v>
      </c>
      <c r="DY84" s="31">
        <v>1.0973584999999999</v>
      </c>
      <c r="DZ84" s="31">
        <v>0</v>
      </c>
      <c r="EA84" s="31">
        <f t="shared" si="218"/>
        <v>-0.39735849999999995</v>
      </c>
      <c r="EB84" s="37">
        <v>0</v>
      </c>
      <c r="EC84" s="37"/>
      <c r="ED84" s="37"/>
      <c r="EE84" s="37"/>
      <c r="EF84" s="37"/>
      <c r="EG84" s="37"/>
      <c r="EH84" s="37"/>
      <c r="EI84" s="37"/>
      <c r="EJ84" s="37"/>
      <c r="EK84" s="37"/>
      <c r="EL84" s="38"/>
      <c r="EM84" s="38"/>
      <c r="EN84" s="38"/>
      <c r="EO84" s="38"/>
      <c r="EP84" s="38"/>
      <c r="EQ84" s="38"/>
      <c r="ER84" s="31"/>
      <c r="ES84" s="31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</row>
    <row r="85" spans="1:172" s="27" customFormat="1" ht="23.25" customHeight="1" x14ac:dyDescent="0.2">
      <c r="A85" s="35" t="s">
        <v>158</v>
      </c>
      <c r="B85" s="35"/>
      <c r="C85" s="35"/>
      <c r="D85" s="35"/>
      <c r="E85" s="35"/>
      <c r="F85" s="36" t="s">
        <v>159</v>
      </c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7">
        <v>0</v>
      </c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>
        <v>1.2</v>
      </c>
      <c r="AV85" s="37"/>
      <c r="AW85" s="37"/>
      <c r="AX85" s="37"/>
      <c r="AY85" s="37"/>
      <c r="AZ85" s="37"/>
      <c r="BA85" s="37"/>
      <c r="BB85" s="37"/>
      <c r="BC85" s="37">
        <f t="shared" si="217"/>
        <v>2.0212262692</v>
      </c>
      <c r="BD85" s="37"/>
      <c r="BE85" s="37"/>
      <c r="BF85" s="37"/>
      <c r="BG85" s="37"/>
      <c r="BH85" s="37"/>
      <c r="BI85" s="37"/>
      <c r="BJ85" s="37"/>
      <c r="BK85" s="37">
        <v>0</v>
      </c>
      <c r="BL85" s="37"/>
      <c r="BM85" s="37"/>
      <c r="BN85" s="37"/>
      <c r="BO85" s="37"/>
      <c r="BP85" s="37"/>
      <c r="BQ85" s="37"/>
      <c r="BR85" s="37"/>
      <c r="BS85" s="37">
        <v>0</v>
      </c>
      <c r="BT85" s="37"/>
      <c r="BU85" s="37"/>
      <c r="BV85" s="37"/>
      <c r="BW85" s="37"/>
      <c r="BX85" s="37"/>
      <c r="BY85" s="37"/>
      <c r="BZ85" s="37"/>
      <c r="CA85" s="37">
        <v>0</v>
      </c>
      <c r="CB85" s="37"/>
      <c r="CC85" s="37"/>
      <c r="CD85" s="37"/>
      <c r="CE85" s="37"/>
      <c r="CF85" s="37"/>
      <c r="CG85" s="37"/>
      <c r="CH85" s="37"/>
      <c r="CI85" s="37">
        <v>1.24799981</v>
      </c>
      <c r="CJ85" s="37"/>
      <c r="CK85" s="37"/>
      <c r="CL85" s="37"/>
      <c r="CM85" s="37"/>
      <c r="CN85" s="37"/>
      <c r="CO85" s="37"/>
      <c r="CP85" s="37"/>
      <c r="CQ85" s="37">
        <v>0</v>
      </c>
      <c r="CR85" s="37"/>
      <c r="CS85" s="37"/>
      <c r="CT85" s="37"/>
      <c r="CU85" s="37"/>
      <c r="CV85" s="37"/>
      <c r="CW85" s="37"/>
      <c r="CX85" s="37"/>
      <c r="CY85" s="37">
        <v>-4.7999989999999999E-2</v>
      </c>
      <c r="CZ85" s="37"/>
      <c r="DA85" s="37"/>
      <c r="DB85" s="37"/>
      <c r="DC85" s="37"/>
      <c r="DD85" s="37"/>
      <c r="DE85" s="37"/>
      <c r="DF85" s="37"/>
      <c r="DG85" s="37">
        <v>0</v>
      </c>
      <c r="DH85" s="37"/>
      <c r="DI85" s="37"/>
      <c r="DJ85" s="37"/>
      <c r="DK85" s="37"/>
      <c r="DL85" s="37"/>
      <c r="DM85" s="37"/>
      <c r="DN85" s="37"/>
      <c r="DO85" s="37">
        <v>0.82122644919999999</v>
      </c>
      <c r="DP85" s="37"/>
      <c r="DQ85" s="37"/>
      <c r="DR85" s="37"/>
      <c r="DS85" s="37"/>
      <c r="DT85" s="37"/>
      <c r="DU85" s="37"/>
      <c r="DV85" s="37"/>
      <c r="DW85" s="31">
        <v>1.9812364492000001</v>
      </c>
      <c r="DX85" s="31">
        <v>1.9812364492000001</v>
      </c>
      <c r="DY85" s="31">
        <v>1.9812364492000001</v>
      </c>
      <c r="DZ85" s="31">
        <v>1.9812364492000001</v>
      </c>
      <c r="EA85" s="31">
        <f t="shared" si="218"/>
        <v>-0.82122626920000008</v>
      </c>
      <c r="EB85" s="37">
        <v>0</v>
      </c>
      <c r="EC85" s="37"/>
      <c r="ED85" s="37"/>
      <c r="EE85" s="37"/>
      <c r="EF85" s="37"/>
      <c r="EG85" s="37"/>
      <c r="EH85" s="37"/>
      <c r="EI85" s="37"/>
      <c r="EJ85" s="37"/>
      <c r="EK85" s="37"/>
      <c r="EL85" s="38"/>
      <c r="EM85" s="38"/>
      <c r="EN85" s="38"/>
      <c r="EO85" s="38"/>
      <c r="EP85" s="38"/>
      <c r="EQ85" s="38"/>
      <c r="ER85" s="31"/>
      <c r="ES85" s="31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</row>
    <row r="86" spans="1:172" s="27" customFormat="1" ht="21.75" customHeight="1" x14ac:dyDescent="0.2">
      <c r="A86" s="35" t="s">
        <v>160</v>
      </c>
      <c r="B86" s="35"/>
      <c r="C86" s="35"/>
      <c r="D86" s="35"/>
      <c r="E86" s="35"/>
      <c r="F86" s="36" t="s">
        <v>161</v>
      </c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7">
        <v>0</v>
      </c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>
        <v>7.74</v>
      </c>
      <c r="AV86" s="37"/>
      <c r="AW86" s="37"/>
      <c r="AX86" s="37"/>
      <c r="AY86" s="37"/>
      <c r="AZ86" s="37"/>
      <c r="BA86" s="37"/>
      <c r="BB86" s="37"/>
      <c r="BC86" s="37">
        <f t="shared" si="217"/>
        <v>8.0157402900000001</v>
      </c>
      <c r="BD86" s="37"/>
      <c r="BE86" s="37"/>
      <c r="BF86" s="37"/>
      <c r="BG86" s="37"/>
      <c r="BH86" s="37"/>
      <c r="BI86" s="37"/>
      <c r="BJ86" s="37"/>
      <c r="BK86" s="37">
        <v>0</v>
      </c>
      <c r="BL86" s="37"/>
      <c r="BM86" s="37"/>
      <c r="BN86" s="37"/>
      <c r="BO86" s="37"/>
      <c r="BP86" s="37"/>
      <c r="BQ86" s="37"/>
      <c r="BR86" s="37"/>
      <c r="BS86" s="37">
        <v>0</v>
      </c>
      <c r="BT86" s="37"/>
      <c r="BU86" s="37"/>
      <c r="BV86" s="37"/>
      <c r="BW86" s="37"/>
      <c r="BX86" s="37"/>
      <c r="BY86" s="37"/>
      <c r="BZ86" s="37"/>
      <c r="CA86" s="37">
        <v>0</v>
      </c>
      <c r="CB86" s="37"/>
      <c r="CC86" s="37"/>
      <c r="CD86" s="37"/>
      <c r="CE86" s="37"/>
      <c r="CF86" s="37"/>
      <c r="CG86" s="37"/>
      <c r="CH86" s="37"/>
      <c r="CI86" s="37">
        <v>0</v>
      </c>
      <c r="CJ86" s="37"/>
      <c r="CK86" s="37"/>
      <c r="CL86" s="37"/>
      <c r="CM86" s="37"/>
      <c r="CN86" s="37"/>
      <c r="CO86" s="37"/>
      <c r="CP86" s="37"/>
      <c r="CQ86" s="37">
        <v>0</v>
      </c>
      <c r="CR86" s="37"/>
      <c r="CS86" s="37"/>
      <c r="CT86" s="37"/>
      <c r="CU86" s="37"/>
      <c r="CV86" s="37"/>
      <c r="CW86" s="37"/>
      <c r="CX86" s="37"/>
      <c r="CY86" s="37">
        <v>8.0157402900000001</v>
      </c>
      <c r="CZ86" s="37"/>
      <c r="DA86" s="37"/>
      <c r="DB86" s="37"/>
      <c r="DC86" s="37"/>
      <c r="DD86" s="37"/>
      <c r="DE86" s="37"/>
      <c r="DF86" s="37"/>
      <c r="DG86" s="37">
        <v>0</v>
      </c>
      <c r="DH86" s="37"/>
      <c r="DI86" s="37"/>
      <c r="DJ86" s="37"/>
      <c r="DK86" s="37"/>
      <c r="DL86" s="37"/>
      <c r="DM86" s="37"/>
      <c r="DN86" s="37"/>
      <c r="DO86" s="37">
        <v>0</v>
      </c>
      <c r="DP86" s="37"/>
      <c r="DQ86" s="37"/>
      <c r="DR86" s="37"/>
      <c r="DS86" s="37"/>
      <c r="DT86" s="37"/>
      <c r="DU86" s="37"/>
      <c r="DV86" s="37"/>
      <c r="DW86" s="31">
        <v>8.0157402900000001</v>
      </c>
      <c r="DX86" s="31">
        <v>8.0157402900000001</v>
      </c>
      <c r="DY86" s="31">
        <v>8.0157402900000001</v>
      </c>
      <c r="DZ86" s="31">
        <v>8.0157402900000001</v>
      </c>
      <c r="EA86" s="31">
        <f t="shared" si="218"/>
        <v>-0.27574028999999989</v>
      </c>
      <c r="EB86" s="37">
        <v>0</v>
      </c>
      <c r="EC86" s="37"/>
      <c r="ED86" s="37"/>
      <c r="EE86" s="37"/>
      <c r="EF86" s="37"/>
      <c r="EG86" s="37"/>
      <c r="EH86" s="37"/>
      <c r="EI86" s="37"/>
      <c r="EJ86" s="37"/>
      <c r="EK86" s="37"/>
      <c r="EL86" s="38"/>
      <c r="EM86" s="38"/>
      <c r="EN86" s="38"/>
      <c r="EO86" s="38"/>
      <c r="EP86" s="38"/>
      <c r="EQ86" s="38"/>
      <c r="ER86" s="31"/>
      <c r="ES86" s="31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</row>
    <row r="87" spans="1:172" s="27" customFormat="1" ht="22.5" customHeight="1" x14ac:dyDescent="0.2">
      <c r="A87" s="35" t="s">
        <v>162</v>
      </c>
      <c r="B87" s="35"/>
      <c r="C87" s="35"/>
      <c r="D87" s="35"/>
      <c r="E87" s="35"/>
      <c r="F87" s="36" t="s">
        <v>163</v>
      </c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7">
        <v>0</v>
      </c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>
        <v>3.5049999999999999</v>
      </c>
      <c r="AV87" s="37"/>
      <c r="AW87" s="37"/>
      <c r="AX87" s="37"/>
      <c r="AY87" s="37"/>
      <c r="AZ87" s="37"/>
      <c r="BA87" s="37"/>
      <c r="BB87" s="37"/>
      <c r="BC87" s="37">
        <f t="shared" si="217"/>
        <v>3.4934524800000002</v>
      </c>
      <c r="BD87" s="37"/>
      <c r="BE87" s="37"/>
      <c r="BF87" s="37"/>
      <c r="BG87" s="37"/>
      <c r="BH87" s="37"/>
      <c r="BI87" s="37"/>
      <c r="BJ87" s="37"/>
      <c r="BK87" s="37">
        <v>0</v>
      </c>
      <c r="BL87" s="37"/>
      <c r="BM87" s="37"/>
      <c r="BN87" s="37"/>
      <c r="BO87" s="37"/>
      <c r="BP87" s="37"/>
      <c r="BQ87" s="37"/>
      <c r="BR87" s="37"/>
      <c r="BS87" s="37">
        <v>0</v>
      </c>
      <c r="BT87" s="37"/>
      <c r="BU87" s="37"/>
      <c r="BV87" s="37"/>
      <c r="BW87" s="37"/>
      <c r="BX87" s="37"/>
      <c r="BY87" s="37"/>
      <c r="BZ87" s="37"/>
      <c r="CA87" s="37">
        <v>0</v>
      </c>
      <c r="CB87" s="37"/>
      <c r="CC87" s="37"/>
      <c r="CD87" s="37"/>
      <c r="CE87" s="37"/>
      <c r="CF87" s="37"/>
      <c r="CG87" s="37"/>
      <c r="CH87" s="37"/>
      <c r="CI87" s="37">
        <v>0</v>
      </c>
      <c r="CJ87" s="37"/>
      <c r="CK87" s="37"/>
      <c r="CL87" s="37"/>
      <c r="CM87" s="37"/>
      <c r="CN87" s="37"/>
      <c r="CO87" s="37"/>
      <c r="CP87" s="37"/>
      <c r="CQ87" s="37">
        <v>0</v>
      </c>
      <c r="CR87" s="37"/>
      <c r="CS87" s="37"/>
      <c r="CT87" s="37"/>
      <c r="CU87" s="37"/>
      <c r="CV87" s="37"/>
      <c r="CW87" s="37"/>
      <c r="CX87" s="37"/>
      <c r="CY87" s="37">
        <v>3.4934524800000002</v>
      </c>
      <c r="CZ87" s="37"/>
      <c r="DA87" s="37"/>
      <c r="DB87" s="37"/>
      <c r="DC87" s="37"/>
      <c r="DD87" s="37"/>
      <c r="DE87" s="37"/>
      <c r="DF87" s="37"/>
      <c r="DG87" s="37">
        <v>0</v>
      </c>
      <c r="DH87" s="37"/>
      <c r="DI87" s="37"/>
      <c r="DJ87" s="37"/>
      <c r="DK87" s="37"/>
      <c r="DL87" s="37"/>
      <c r="DM87" s="37"/>
      <c r="DN87" s="37"/>
      <c r="DO87" s="37">
        <v>0</v>
      </c>
      <c r="DP87" s="37"/>
      <c r="DQ87" s="37"/>
      <c r="DR87" s="37"/>
      <c r="DS87" s="37"/>
      <c r="DT87" s="37"/>
      <c r="DU87" s="37"/>
      <c r="DV87" s="37"/>
      <c r="DW87" s="31">
        <v>3.4934524800000002</v>
      </c>
      <c r="DX87" s="31">
        <v>3.4934524800000002</v>
      </c>
      <c r="DY87" s="31">
        <v>3.4934524800000002</v>
      </c>
      <c r="DZ87" s="31">
        <v>3.4934524800000002</v>
      </c>
      <c r="EA87" s="31">
        <f t="shared" si="218"/>
        <v>1.15475199999997E-2</v>
      </c>
      <c r="EB87" s="37">
        <v>0</v>
      </c>
      <c r="EC87" s="37"/>
      <c r="ED87" s="37"/>
      <c r="EE87" s="37"/>
      <c r="EF87" s="37"/>
      <c r="EG87" s="37"/>
      <c r="EH87" s="37"/>
      <c r="EI87" s="37"/>
      <c r="EJ87" s="37"/>
      <c r="EK87" s="37"/>
      <c r="EL87" s="38"/>
      <c r="EM87" s="38"/>
      <c r="EN87" s="38"/>
      <c r="EO87" s="38"/>
      <c r="EP87" s="38"/>
      <c r="EQ87" s="38"/>
      <c r="ER87" s="31"/>
      <c r="ES87" s="31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</row>
    <row r="88" spans="1:172" s="27" customFormat="1" ht="22.5" customHeight="1" x14ac:dyDescent="0.2">
      <c r="A88" s="35" t="s">
        <v>164</v>
      </c>
      <c r="B88" s="35"/>
      <c r="C88" s="35"/>
      <c r="D88" s="35"/>
      <c r="E88" s="35"/>
      <c r="F88" s="36" t="s">
        <v>165</v>
      </c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7">
        <v>0</v>
      </c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>
        <v>0</v>
      </c>
      <c r="AV88" s="37"/>
      <c r="AW88" s="37"/>
      <c r="AX88" s="37"/>
      <c r="AY88" s="37"/>
      <c r="AZ88" s="37"/>
      <c r="BA88" s="37"/>
      <c r="BB88" s="37"/>
      <c r="BC88" s="37">
        <f t="shared" si="217"/>
        <v>1.355</v>
      </c>
      <c r="BD88" s="37"/>
      <c r="BE88" s="37"/>
      <c r="BF88" s="37"/>
      <c r="BG88" s="37"/>
      <c r="BH88" s="37"/>
      <c r="BI88" s="37"/>
      <c r="BJ88" s="37"/>
      <c r="BK88" s="37">
        <v>0</v>
      </c>
      <c r="BL88" s="37"/>
      <c r="BM88" s="37"/>
      <c r="BN88" s="37"/>
      <c r="BO88" s="37"/>
      <c r="BP88" s="37"/>
      <c r="BQ88" s="37"/>
      <c r="BR88" s="37"/>
      <c r="BS88" s="37">
        <v>0</v>
      </c>
      <c r="BT88" s="37"/>
      <c r="BU88" s="37"/>
      <c r="BV88" s="37"/>
      <c r="BW88" s="37"/>
      <c r="BX88" s="37"/>
      <c r="BY88" s="37"/>
      <c r="BZ88" s="37"/>
      <c r="CA88" s="37">
        <v>0</v>
      </c>
      <c r="CB88" s="37"/>
      <c r="CC88" s="37"/>
      <c r="CD88" s="37"/>
      <c r="CE88" s="37"/>
      <c r="CF88" s="37"/>
      <c r="CG88" s="37"/>
      <c r="CH88" s="37"/>
      <c r="CI88" s="37">
        <v>0</v>
      </c>
      <c r="CJ88" s="37"/>
      <c r="CK88" s="37"/>
      <c r="CL88" s="37"/>
      <c r="CM88" s="37"/>
      <c r="CN88" s="37"/>
      <c r="CO88" s="37"/>
      <c r="CP88" s="37"/>
      <c r="CQ88" s="37">
        <v>0</v>
      </c>
      <c r="CR88" s="37"/>
      <c r="CS88" s="37"/>
      <c r="CT88" s="37"/>
      <c r="CU88" s="37"/>
      <c r="CV88" s="37"/>
      <c r="CW88" s="37"/>
      <c r="CX88" s="37"/>
      <c r="CY88" s="37">
        <v>1.355</v>
      </c>
      <c r="CZ88" s="37"/>
      <c r="DA88" s="37"/>
      <c r="DB88" s="37"/>
      <c r="DC88" s="37"/>
      <c r="DD88" s="37"/>
      <c r="DE88" s="37"/>
      <c r="DF88" s="37"/>
      <c r="DG88" s="37">
        <v>0</v>
      </c>
      <c r="DH88" s="37"/>
      <c r="DI88" s="37"/>
      <c r="DJ88" s="37"/>
      <c r="DK88" s="37"/>
      <c r="DL88" s="37"/>
      <c r="DM88" s="37"/>
      <c r="DN88" s="37"/>
      <c r="DO88" s="37">
        <v>0</v>
      </c>
      <c r="DP88" s="37"/>
      <c r="DQ88" s="37"/>
      <c r="DR88" s="37"/>
      <c r="DS88" s="37"/>
      <c r="DT88" s="37"/>
      <c r="DU88" s="37"/>
      <c r="DV88" s="37"/>
      <c r="DW88" s="31">
        <v>1.355</v>
      </c>
      <c r="DX88" s="31">
        <v>1.355</v>
      </c>
      <c r="DY88" s="31">
        <v>1.355</v>
      </c>
      <c r="DZ88" s="31">
        <v>1.355</v>
      </c>
      <c r="EA88" s="31">
        <f t="shared" si="218"/>
        <v>-1.355</v>
      </c>
      <c r="EB88" s="37">
        <v>0</v>
      </c>
      <c r="EC88" s="37"/>
      <c r="ED88" s="37"/>
      <c r="EE88" s="37"/>
      <c r="EF88" s="37"/>
      <c r="EG88" s="37"/>
      <c r="EH88" s="37"/>
      <c r="EI88" s="37"/>
      <c r="EJ88" s="37"/>
      <c r="EK88" s="37"/>
      <c r="EL88" s="38"/>
      <c r="EM88" s="38"/>
      <c r="EN88" s="38"/>
      <c r="EO88" s="38"/>
      <c r="EP88" s="38"/>
      <c r="EQ88" s="38"/>
      <c r="ER88" s="31"/>
      <c r="ES88" s="31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</row>
    <row r="89" spans="1:172" s="27" customFormat="1" ht="22.5" customHeight="1" x14ac:dyDescent="0.2">
      <c r="A89" s="35" t="s">
        <v>166</v>
      </c>
      <c r="B89" s="35"/>
      <c r="C89" s="35"/>
      <c r="D89" s="35"/>
      <c r="E89" s="35"/>
      <c r="F89" s="36" t="s">
        <v>167</v>
      </c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7">
        <v>0</v>
      </c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>
        <v>3.782</v>
      </c>
      <c r="AV89" s="37"/>
      <c r="AW89" s="37"/>
      <c r="AX89" s="37"/>
      <c r="AY89" s="37"/>
      <c r="AZ89" s="37"/>
      <c r="BA89" s="37"/>
      <c r="BB89" s="37"/>
      <c r="BC89" s="37">
        <f t="shared" si="217"/>
        <v>4.3</v>
      </c>
      <c r="BD89" s="37"/>
      <c r="BE89" s="37"/>
      <c r="BF89" s="37"/>
      <c r="BG89" s="37"/>
      <c r="BH89" s="37"/>
      <c r="BI89" s="37"/>
      <c r="BJ89" s="37"/>
      <c r="BK89" s="37">
        <v>0</v>
      </c>
      <c r="BL89" s="37"/>
      <c r="BM89" s="37"/>
      <c r="BN89" s="37"/>
      <c r="BO89" s="37"/>
      <c r="BP89" s="37"/>
      <c r="BQ89" s="37"/>
      <c r="BR89" s="37"/>
      <c r="BS89" s="37">
        <v>0</v>
      </c>
      <c r="BT89" s="37"/>
      <c r="BU89" s="37"/>
      <c r="BV89" s="37"/>
      <c r="BW89" s="37"/>
      <c r="BX89" s="37"/>
      <c r="BY89" s="37"/>
      <c r="BZ89" s="37"/>
      <c r="CA89" s="37">
        <v>0</v>
      </c>
      <c r="CB89" s="37"/>
      <c r="CC89" s="37"/>
      <c r="CD89" s="37"/>
      <c r="CE89" s="37"/>
      <c r="CF89" s="37"/>
      <c r="CG89" s="37"/>
      <c r="CH89" s="37"/>
      <c r="CI89" s="37">
        <v>0</v>
      </c>
      <c r="CJ89" s="37"/>
      <c r="CK89" s="37"/>
      <c r="CL89" s="37"/>
      <c r="CM89" s="37"/>
      <c r="CN89" s="37"/>
      <c r="CO89" s="37"/>
      <c r="CP89" s="37"/>
      <c r="CQ89" s="37">
        <v>0</v>
      </c>
      <c r="CR89" s="37"/>
      <c r="CS89" s="37"/>
      <c r="CT89" s="37"/>
      <c r="CU89" s="37"/>
      <c r="CV89" s="37"/>
      <c r="CW89" s="37"/>
      <c r="CX89" s="37"/>
      <c r="CY89" s="37">
        <v>4.3</v>
      </c>
      <c r="CZ89" s="37"/>
      <c r="DA89" s="37"/>
      <c r="DB89" s="37"/>
      <c r="DC89" s="37"/>
      <c r="DD89" s="37"/>
      <c r="DE89" s="37"/>
      <c r="DF89" s="37"/>
      <c r="DG89" s="37">
        <v>0</v>
      </c>
      <c r="DH89" s="37"/>
      <c r="DI89" s="37"/>
      <c r="DJ89" s="37"/>
      <c r="DK89" s="37"/>
      <c r="DL89" s="37"/>
      <c r="DM89" s="37"/>
      <c r="DN89" s="37"/>
      <c r="DO89" s="37">
        <v>0</v>
      </c>
      <c r="DP89" s="37"/>
      <c r="DQ89" s="37"/>
      <c r="DR89" s="37"/>
      <c r="DS89" s="37"/>
      <c r="DT89" s="37"/>
      <c r="DU89" s="37"/>
      <c r="DV89" s="37"/>
      <c r="DW89" s="31">
        <v>4.3</v>
      </c>
      <c r="DX89" s="31">
        <v>4.3</v>
      </c>
      <c r="DY89" s="31">
        <v>4.3</v>
      </c>
      <c r="DZ89" s="31">
        <v>4.3</v>
      </c>
      <c r="EA89" s="31">
        <f t="shared" si="218"/>
        <v>-0.51799999999999979</v>
      </c>
      <c r="EB89" s="37">
        <v>0</v>
      </c>
      <c r="EC89" s="37"/>
      <c r="ED89" s="37"/>
      <c r="EE89" s="37"/>
      <c r="EF89" s="37"/>
      <c r="EG89" s="37"/>
      <c r="EH89" s="37"/>
      <c r="EI89" s="37"/>
      <c r="EJ89" s="37"/>
      <c r="EK89" s="37"/>
      <c r="EL89" s="38"/>
      <c r="EM89" s="38"/>
      <c r="EN89" s="38"/>
      <c r="EO89" s="38"/>
      <c r="EP89" s="38"/>
      <c r="EQ89" s="38"/>
      <c r="ER89" s="31"/>
      <c r="ES89" s="31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6"/>
    </row>
    <row r="90" spans="1:172" s="27" customFormat="1" ht="22.5" customHeight="1" x14ac:dyDescent="0.2">
      <c r="A90" s="35" t="s">
        <v>168</v>
      </c>
      <c r="B90" s="35"/>
      <c r="C90" s="35"/>
      <c r="D90" s="35"/>
      <c r="E90" s="35"/>
      <c r="F90" s="36" t="s">
        <v>169</v>
      </c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7">
        <v>0</v>
      </c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>
        <v>3.073</v>
      </c>
      <c r="AV90" s="37"/>
      <c r="AW90" s="37"/>
      <c r="AX90" s="37"/>
      <c r="AY90" s="37"/>
      <c r="AZ90" s="37"/>
      <c r="BA90" s="37"/>
      <c r="BB90" s="37"/>
      <c r="BC90" s="37">
        <f t="shared" si="217"/>
        <v>2.8258134300000002</v>
      </c>
      <c r="BD90" s="37"/>
      <c r="BE90" s="37"/>
      <c r="BF90" s="37"/>
      <c r="BG90" s="37"/>
      <c r="BH90" s="37"/>
      <c r="BI90" s="37"/>
      <c r="BJ90" s="37"/>
      <c r="BK90" s="37">
        <v>0</v>
      </c>
      <c r="BL90" s="37"/>
      <c r="BM90" s="37"/>
      <c r="BN90" s="37"/>
      <c r="BO90" s="37"/>
      <c r="BP90" s="37"/>
      <c r="BQ90" s="37"/>
      <c r="BR90" s="37"/>
      <c r="BS90" s="37">
        <v>0</v>
      </c>
      <c r="BT90" s="37"/>
      <c r="BU90" s="37"/>
      <c r="BV90" s="37"/>
      <c r="BW90" s="37"/>
      <c r="BX90" s="37"/>
      <c r="BY90" s="37"/>
      <c r="BZ90" s="37"/>
      <c r="CA90" s="37">
        <v>0</v>
      </c>
      <c r="CB90" s="37"/>
      <c r="CC90" s="37"/>
      <c r="CD90" s="37"/>
      <c r="CE90" s="37"/>
      <c r="CF90" s="37"/>
      <c r="CG90" s="37"/>
      <c r="CH90" s="37"/>
      <c r="CI90" s="37">
        <v>0</v>
      </c>
      <c r="CJ90" s="37"/>
      <c r="CK90" s="37"/>
      <c r="CL90" s="37"/>
      <c r="CM90" s="37"/>
      <c r="CN90" s="37"/>
      <c r="CO90" s="37"/>
      <c r="CP90" s="37"/>
      <c r="CQ90" s="37">
        <v>0</v>
      </c>
      <c r="CR90" s="37"/>
      <c r="CS90" s="37"/>
      <c r="CT90" s="37"/>
      <c r="CU90" s="37"/>
      <c r="CV90" s="37"/>
      <c r="CW90" s="37"/>
      <c r="CX90" s="37"/>
      <c r="CY90" s="37">
        <v>2.8258134300000002</v>
      </c>
      <c r="CZ90" s="37"/>
      <c r="DA90" s="37"/>
      <c r="DB90" s="37"/>
      <c r="DC90" s="37"/>
      <c r="DD90" s="37"/>
      <c r="DE90" s="37"/>
      <c r="DF90" s="37"/>
      <c r="DG90" s="37">
        <v>0</v>
      </c>
      <c r="DH90" s="37"/>
      <c r="DI90" s="37"/>
      <c r="DJ90" s="37"/>
      <c r="DK90" s="37"/>
      <c r="DL90" s="37"/>
      <c r="DM90" s="37"/>
      <c r="DN90" s="37"/>
      <c r="DO90" s="37">
        <v>0</v>
      </c>
      <c r="DP90" s="37"/>
      <c r="DQ90" s="37"/>
      <c r="DR90" s="37"/>
      <c r="DS90" s="37"/>
      <c r="DT90" s="37"/>
      <c r="DU90" s="37"/>
      <c r="DV90" s="37"/>
      <c r="DW90" s="31">
        <v>2.8258134300000002</v>
      </c>
      <c r="DX90" s="31">
        <v>2.8258134300000002</v>
      </c>
      <c r="DY90" s="31">
        <v>2.8258134300000002</v>
      </c>
      <c r="DZ90" s="31">
        <v>2.8258134300000002</v>
      </c>
      <c r="EA90" s="31">
        <f t="shared" si="218"/>
        <v>0.24718656999999977</v>
      </c>
      <c r="EB90" s="37">
        <v>0</v>
      </c>
      <c r="EC90" s="37"/>
      <c r="ED90" s="37"/>
      <c r="EE90" s="37"/>
      <c r="EF90" s="37"/>
      <c r="EG90" s="37"/>
      <c r="EH90" s="37"/>
      <c r="EI90" s="37"/>
      <c r="EJ90" s="37"/>
      <c r="EK90" s="37"/>
      <c r="EL90" s="38"/>
      <c r="EM90" s="38"/>
      <c r="EN90" s="38"/>
      <c r="EO90" s="38"/>
      <c r="EP90" s="38"/>
      <c r="EQ90" s="38"/>
      <c r="ER90" s="31"/>
      <c r="ES90" s="31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</row>
    <row r="91" spans="1:172" s="27" customFormat="1" ht="24" customHeight="1" x14ac:dyDescent="0.2">
      <c r="A91" s="35" t="s">
        <v>170</v>
      </c>
      <c r="B91" s="35"/>
      <c r="C91" s="35"/>
      <c r="D91" s="35"/>
      <c r="E91" s="35"/>
      <c r="F91" s="36" t="s">
        <v>171</v>
      </c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7">
        <v>0</v>
      </c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>
        <v>0.76</v>
      </c>
      <c r="AV91" s="37"/>
      <c r="AW91" s="37"/>
      <c r="AX91" s="37"/>
      <c r="AY91" s="37"/>
      <c r="AZ91" s="37"/>
      <c r="BA91" s="37"/>
      <c r="BB91" s="37"/>
      <c r="BC91" s="37">
        <f t="shared" si="217"/>
        <v>0.4723001</v>
      </c>
      <c r="BD91" s="37"/>
      <c r="BE91" s="37"/>
      <c r="BF91" s="37"/>
      <c r="BG91" s="37"/>
      <c r="BH91" s="37"/>
      <c r="BI91" s="37"/>
      <c r="BJ91" s="37"/>
      <c r="BK91" s="37">
        <v>0</v>
      </c>
      <c r="BL91" s="37"/>
      <c r="BM91" s="37"/>
      <c r="BN91" s="37"/>
      <c r="BO91" s="37"/>
      <c r="BP91" s="37"/>
      <c r="BQ91" s="37"/>
      <c r="BR91" s="37"/>
      <c r="BS91" s="37">
        <v>0</v>
      </c>
      <c r="BT91" s="37"/>
      <c r="BU91" s="37"/>
      <c r="BV91" s="37"/>
      <c r="BW91" s="37"/>
      <c r="BX91" s="37"/>
      <c r="BY91" s="37"/>
      <c r="BZ91" s="37"/>
      <c r="CA91" s="37">
        <v>0</v>
      </c>
      <c r="CB91" s="37"/>
      <c r="CC91" s="37"/>
      <c r="CD91" s="37"/>
      <c r="CE91" s="37"/>
      <c r="CF91" s="37"/>
      <c r="CG91" s="37"/>
      <c r="CH91" s="37"/>
      <c r="CI91" s="37">
        <v>0</v>
      </c>
      <c r="CJ91" s="37"/>
      <c r="CK91" s="37"/>
      <c r="CL91" s="37"/>
      <c r="CM91" s="37"/>
      <c r="CN91" s="37"/>
      <c r="CO91" s="37"/>
      <c r="CP91" s="37"/>
      <c r="CQ91" s="37">
        <v>0</v>
      </c>
      <c r="CR91" s="37"/>
      <c r="CS91" s="37"/>
      <c r="CT91" s="37"/>
      <c r="CU91" s="37"/>
      <c r="CV91" s="37"/>
      <c r="CW91" s="37"/>
      <c r="CX91" s="37"/>
      <c r="CY91" s="37">
        <v>0.4723001</v>
      </c>
      <c r="CZ91" s="37"/>
      <c r="DA91" s="37"/>
      <c r="DB91" s="37"/>
      <c r="DC91" s="37"/>
      <c r="DD91" s="37"/>
      <c r="DE91" s="37"/>
      <c r="DF91" s="37"/>
      <c r="DG91" s="37">
        <v>0</v>
      </c>
      <c r="DH91" s="37"/>
      <c r="DI91" s="37"/>
      <c r="DJ91" s="37"/>
      <c r="DK91" s="37"/>
      <c r="DL91" s="37"/>
      <c r="DM91" s="37"/>
      <c r="DN91" s="37"/>
      <c r="DO91" s="37">
        <v>0</v>
      </c>
      <c r="DP91" s="37"/>
      <c r="DQ91" s="37"/>
      <c r="DR91" s="37"/>
      <c r="DS91" s="37"/>
      <c r="DT91" s="37"/>
      <c r="DU91" s="37"/>
      <c r="DV91" s="37"/>
      <c r="DW91" s="31">
        <v>0.47223000999999998</v>
      </c>
      <c r="DX91" s="31">
        <v>0.47223000999999998</v>
      </c>
      <c r="DY91" s="31">
        <v>0.47223000999999998</v>
      </c>
      <c r="DZ91" s="31">
        <v>0.47223000999999998</v>
      </c>
      <c r="EA91" s="31">
        <f t="shared" si="218"/>
        <v>0.28769990000000001</v>
      </c>
      <c r="EB91" s="37">
        <v>0</v>
      </c>
      <c r="EC91" s="37"/>
      <c r="ED91" s="37"/>
      <c r="EE91" s="37"/>
      <c r="EF91" s="37"/>
      <c r="EG91" s="37"/>
      <c r="EH91" s="37"/>
      <c r="EI91" s="37"/>
      <c r="EJ91" s="37"/>
      <c r="EK91" s="37"/>
      <c r="EL91" s="38"/>
      <c r="EM91" s="38"/>
      <c r="EN91" s="38"/>
      <c r="EO91" s="38"/>
      <c r="EP91" s="38"/>
      <c r="EQ91" s="38"/>
      <c r="ER91" s="31"/>
      <c r="ES91" s="31"/>
      <c r="ET91" s="36"/>
      <c r="EU91" s="36"/>
      <c r="EV91" s="36"/>
      <c r="EW91" s="36"/>
      <c r="EX91" s="36"/>
      <c r="EY91" s="36"/>
      <c r="EZ91" s="36"/>
      <c r="FA91" s="36"/>
      <c r="FB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6"/>
    </row>
    <row r="92" spans="1:172" s="27" customFormat="1" ht="25.5" customHeight="1" x14ac:dyDescent="0.2">
      <c r="A92" s="35" t="s">
        <v>172</v>
      </c>
      <c r="B92" s="35"/>
      <c r="C92" s="35"/>
      <c r="D92" s="35"/>
      <c r="E92" s="35"/>
      <c r="F92" s="36" t="s">
        <v>173</v>
      </c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7">
        <v>0</v>
      </c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>
        <v>0.44</v>
      </c>
      <c r="AV92" s="37"/>
      <c r="AW92" s="37"/>
      <c r="AX92" s="37"/>
      <c r="AY92" s="37"/>
      <c r="AZ92" s="37"/>
      <c r="BA92" s="37"/>
      <c r="BB92" s="37"/>
      <c r="BC92" s="37">
        <f t="shared" si="217"/>
        <v>0.303512</v>
      </c>
      <c r="BD92" s="37"/>
      <c r="BE92" s="37"/>
      <c r="BF92" s="37"/>
      <c r="BG92" s="37"/>
      <c r="BH92" s="37"/>
      <c r="BI92" s="37"/>
      <c r="BJ92" s="37"/>
      <c r="BK92" s="37">
        <v>0</v>
      </c>
      <c r="BL92" s="37"/>
      <c r="BM92" s="37"/>
      <c r="BN92" s="37"/>
      <c r="BO92" s="37"/>
      <c r="BP92" s="37"/>
      <c r="BQ92" s="37"/>
      <c r="BR92" s="37"/>
      <c r="BS92" s="37">
        <v>0</v>
      </c>
      <c r="BT92" s="37"/>
      <c r="BU92" s="37"/>
      <c r="BV92" s="37"/>
      <c r="BW92" s="37"/>
      <c r="BX92" s="37"/>
      <c r="BY92" s="37"/>
      <c r="BZ92" s="37"/>
      <c r="CA92" s="37">
        <v>0</v>
      </c>
      <c r="CB92" s="37"/>
      <c r="CC92" s="37"/>
      <c r="CD92" s="37"/>
      <c r="CE92" s="37"/>
      <c r="CF92" s="37"/>
      <c r="CG92" s="37"/>
      <c r="CH92" s="37"/>
      <c r="CI92" s="37">
        <v>0</v>
      </c>
      <c r="CJ92" s="37"/>
      <c r="CK92" s="37"/>
      <c r="CL92" s="37"/>
      <c r="CM92" s="37"/>
      <c r="CN92" s="37"/>
      <c r="CO92" s="37"/>
      <c r="CP92" s="37"/>
      <c r="CQ92" s="37">
        <v>0</v>
      </c>
      <c r="CR92" s="37"/>
      <c r="CS92" s="37"/>
      <c r="CT92" s="37"/>
      <c r="CU92" s="37"/>
      <c r="CV92" s="37"/>
      <c r="CW92" s="37"/>
      <c r="CX92" s="37"/>
      <c r="CY92" s="37">
        <v>0</v>
      </c>
      <c r="CZ92" s="37"/>
      <c r="DA92" s="37"/>
      <c r="DB92" s="37"/>
      <c r="DC92" s="37"/>
      <c r="DD92" s="37"/>
      <c r="DE92" s="37"/>
      <c r="DF92" s="37"/>
      <c r="DG92" s="37">
        <v>0</v>
      </c>
      <c r="DH92" s="37"/>
      <c r="DI92" s="37"/>
      <c r="DJ92" s="37"/>
      <c r="DK92" s="37"/>
      <c r="DL92" s="37"/>
      <c r="DM92" s="37"/>
      <c r="DN92" s="37"/>
      <c r="DO92" s="37">
        <v>0.303512</v>
      </c>
      <c r="DP92" s="37"/>
      <c r="DQ92" s="37"/>
      <c r="DR92" s="37"/>
      <c r="DS92" s="37"/>
      <c r="DT92" s="37"/>
      <c r="DU92" s="37"/>
      <c r="DV92" s="37"/>
      <c r="DW92" s="31">
        <v>0.303512</v>
      </c>
      <c r="DX92" s="31">
        <v>0.303512</v>
      </c>
      <c r="DY92" s="31">
        <v>0.303512</v>
      </c>
      <c r="DZ92" s="31">
        <v>0.303512</v>
      </c>
      <c r="EA92" s="31">
        <f t="shared" si="218"/>
        <v>0.136488</v>
      </c>
      <c r="EB92" s="37">
        <v>0</v>
      </c>
      <c r="EC92" s="37"/>
      <c r="ED92" s="37"/>
      <c r="EE92" s="37"/>
      <c r="EF92" s="37"/>
      <c r="EG92" s="37"/>
      <c r="EH92" s="37"/>
      <c r="EI92" s="37"/>
      <c r="EJ92" s="37"/>
      <c r="EK92" s="37"/>
      <c r="EL92" s="38"/>
      <c r="EM92" s="38"/>
      <c r="EN92" s="38"/>
      <c r="EO92" s="38"/>
      <c r="EP92" s="38"/>
      <c r="EQ92" s="38"/>
      <c r="ER92" s="31"/>
      <c r="ES92" s="31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</row>
    <row r="93" spans="1:172" s="27" customFormat="1" ht="24" customHeight="1" x14ac:dyDescent="0.2">
      <c r="A93" s="35" t="s">
        <v>174</v>
      </c>
      <c r="B93" s="35"/>
      <c r="C93" s="35"/>
      <c r="D93" s="35"/>
      <c r="E93" s="35"/>
      <c r="F93" s="36" t="s">
        <v>175</v>
      </c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7">
        <v>0</v>
      </c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>
        <v>0.32</v>
      </c>
      <c r="AV93" s="37"/>
      <c r="AW93" s="37"/>
      <c r="AX93" s="37"/>
      <c r="AY93" s="37"/>
      <c r="AZ93" s="37"/>
      <c r="BA93" s="37"/>
      <c r="BB93" s="37"/>
      <c r="BC93" s="37">
        <f t="shared" si="217"/>
        <v>0.252</v>
      </c>
      <c r="BD93" s="37"/>
      <c r="BE93" s="37"/>
      <c r="BF93" s="37"/>
      <c r="BG93" s="37"/>
      <c r="BH93" s="37"/>
      <c r="BI93" s="37"/>
      <c r="BJ93" s="37"/>
      <c r="BK93" s="37">
        <v>0</v>
      </c>
      <c r="BL93" s="37"/>
      <c r="BM93" s="37"/>
      <c r="BN93" s="37"/>
      <c r="BO93" s="37"/>
      <c r="BP93" s="37"/>
      <c r="BQ93" s="37"/>
      <c r="BR93" s="37"/>
      <c r="BS93" s="37">
        <v>0</v>
      </c>
      <c r="BT93" s="37"/>
      <c r="BU93" s="37"/>
      <c r="BV93" s="37"/>
      <c r="BW93" s="37"/>
      <c r="BX93" s="37"/>
      <c r="BY93" s="37"/>
      <c r="BZ93" s="37"/>
      <c r="CA93" s="37">
        <v>0</v>
      </c>
      <c r="CB93" s="37"/>
      <c r="CC93" s="37"/>
      <c r="CD93" s="37"/>
      <c r="CE93" s="37"/>
      <c r="CF93" s="37"/>
      <c r="CG93" s="37"/>
      <c r="CH93" s="37"/>
      <c r="CI93" s="37">
        <v>0</v>
      </c>
      <c r="CJ93" s="37"/>
      <c r="CK93" s="37"/>
      <c r="CL93" s="37"/>
      <c r="CM93" s="37"/>
      <c r="CN93" s="37"/>
      <c r="CO93" s="37"/>
      <c r="CP93" s="37"/>
      <c r="CQ93" s="37">
        <v>0</v>
      </c>
      <c r="CR93" s="37"/>
      <c r="CS93" s="37"/>
      <c r="CT93" s="37"/>
      <c r="CU93" s="37"/>
      <c r="CV93" s="37"/>
      <c r="CW93" s="37"/>
      <c r="CX93" s="37"/>
      <c r="CY93" s="37">
        <v>0.252</v>
      </c>
      <c r="CZ93" s="37"/>
      <c r="DA93" s="37"/>
      <c r="DB93" s="37"/>
      <c r="DC93" s="37"/>
      <c r="DD93" s="37"/>
      <c r="DE93" s="37"/>
      <c r="DF93" s="37"/>
      <c r="DG93" s="37">
        <v>0</v>
      </c>
      <c r="DH93" s="37"/>
      <c r="DI93" s="37"/>
      <c r="DJ93" s="37"/>
      <c r="DK93" s="37"/>
      <c r="DL93" s="37"/>
      <c r="DM93" s="37"/>
      <c r="DN93" s="37"/>
      <c r="DO93" s="37">
        <v>0</v>
      </c>
      <c r="DP93" s="37"/>
      <c r="DQ93" s="37"/>
      <c r="DR93" s="37"/>
      <c r="DS93" s="37"/>
      <c r="DT93" s="37"/>
      <c r="DU93" s="37"/>
      <c r="DV93" s="37"/>
      <c r="DW93" s="31">
        <v>0.252</v>
      </c>
      <c r="DX93" s="31">
        <v>0.252</v>
      </c>
      <c r="DY93" s="31">
        <v>0.252</v>
      </c>
      <c r="DZ93" s="31">
        <v>0.252</v>
      </c>
      <c r="EA93" s="31">
        <f t="shared" si="218"/>
        <v>6.8000000000000005E-2</v>
      </c>
      <c r="EB93" s="37">
        <v>0</v>
      </c>
      <c r="EC93" s="37"/>
      <c r="ED93" s="37"/>
      <c r="EE93" s="37"/>
      <c r="EF93" s="37"/>
      <c r="EG93" s="37"/>
      <c r="EH93" s="37"/>
      <c r="EI93" s="37"/>
      <c r="EJ93" s="37"/>
      <c r="EK93" s="37"/>
      <c r="EL93" s="38"/>
      <c r="EM93" s="38"/>
      <c r="EN93" s="38"/>
      <c r="EO93" s="38"/>
      <c r="EP93" s="38"/>
      <c r="EQ93" s="38"/>
      <c r="ER93" s="31"/>
      <c r="ES93" s="31"/>
      <c r="ET93" s="36"/>
      <c r="EU93" s="36"/>
      <c r="EV93" s="36"/>
      <c r="EW93" s="36"/>
      <c r="EX93" s="36"/>
      <c r="EY93" s="36"/>
      <c r="EZ93" s="36"/>
      <c r="FA93" s="36"/>
      <c r="FB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6"/>
    </row>
    <row r="94" spans="1:172" s="27" customFormat="1" ht="36" customHeight="1" x14ac:dyDescent="0.2">
      <c r="A94" s="35" t="s">
        <v>176</v>
      </c>
      <c r="B94" s="35"/>
      <c r="C94" s="35"/>
      <c r="D94" s="35"/>
      <c r="E94" s="35"/>
      <c r="F94" s="36" t="s">
        <v>177</v>
      </c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7">
        <v>0</v>
      </c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>
        <v>0.12</v>
      </c>
      <c r="AV94" s="37"/>
      <c r="AW94" s="37"/>
      <c r="AX94" s="37"/>
      <c r="AY94" s="37"/>
      <c r="AZ94" s="37"/>
      <c r="BA94" s="37"/>
      <c r="BB94" s="37"/>
      <c r="BC94" s="37">
        <f t="shared" si="217"/>
        <v>9.6352809999999997E-2</v>
      </c>
      <c r="BD94" s="37"/>
      <c r="BE94" s="37"/>
      <c r="BF94" s="37"/>
      <c r="BG94" s="37"/>
      <c r="BH94" s="37"/>
      <c r="BI94" s="37"/>
      <c r="BJ94" s="37"/>
      <c r="BK94" s="37">
        <v>0</v>
      </c>
      <c r="BL94" s="37"/>
      <c r="BM94" s="37"/>
      <c r="BN94" s="37"/>
      <c r="BO94" s="37"/>
      <c r="BP94" s="37"/>
      <c r="BQ94" s="37"/>
      <c r="BR94" s="37"/>
      <c r="BS94" s="37">
        <v>0</v>
      </c>
      <c r="BT94" s="37"/>
      <c r="BU94" s="37"/>
      <c r="BV94" s="37"/>
      <c r="BW94" s="37"/>
      <c r="BX94" s="37"/>
      <c r="BY94" s="37"/>
      <c r="BZ94" s="37"/>
      <c r="CA94" s="37">
        <v>0</v>
      </c>
      <c r="CB94" s="37"/>
      <c r="CC94" s="37"/>
      <c r="CD94" s="37"/>
      <c r="CE94" s="37"/>
      <c r="CF94" s="37"/>
      <c r="CG94" s="37"/>
      <c r="CH94" s="37"/>
      <c r="CI94" s="37">
        <v>0</v>
      </c>
      <c r="CJ94" s="37"/>
      <c r="CK94" s="37"/>
      <c r="CL94" s="37"/>
      <c r="CM94" s="37"/>
      <c r="CN94" s="37"/>
      <c r="CO94" s="37"/>
      <c r="CP94" s="37"/>
      <c r="CQ94" s="37">
        <v>0</v>
      </c>
      <c r="CR94" s="37"/>
      <c r="CS94" s="37"/>
      <c r="CT94" s="37"/>
      <c r="CU94" s="37"/>
      <c r="CV94" s="37"/>
      <c r="CW94" s="37"/>
      <c r="CX94" s="37"/>
      <c r="CY94" s="37">
        <v>9.6352809999999997E-2</v>
      </c>
      <c r="CZ94" s="37"/>
      <c r="DA94" s="37"/>
      <c r="DB94" s="37"/>
      <c r="DC94" s="37"/>
      <c r="DD94" s="37"/>
      <c r="DE94" s="37"/>
      <c r="DF94" s="37"/>
      <c r="DG94" s="37">
        <v>0</v>
      </c>
      <c r="DH94" s="37"/>
      <c r="DI94" s="37"/>
      <c r="DJ94" s="37"/>
      <c r="DK94" s="37"/>
      <c r="DL94" s="37"/>
      <c r="DM94" s="37"/>
      <c r="DN94" s="37"/>
      <c r="DO94" s="37">
        <v>0</v>
      </c>
      <c r="DP94" s="37"/>
      <c r="DQ94" s="37"/>
      <c r="DR94" s="37"/>
      <c r="DS94" s="37"/>
      <c r="DT94" s="37"/>
      <c r="DU94" s="37"/>
      <c r="DV94" s="37"/>
      <c r="DW94" s="31">
        <v>9.6352809999999997E-2</v>
      </c>
      <c r="DX94" s="31">
        <v>9.6352809999999997E-2</v>
      </c>
      <c r="DY94" s="31">
        <v>9.6352809999999997E-2</v>
      </c>
      <c r="DZ94" s="31">
        <v>9.6352809999999997E-2</v>
      </c>
      <c r="EA94" s="31">
        <f t="shared" si="218"/>
        <v>2.3647189999999998E-2</v>
      </c>
      <c r="EB94" s="37">
        <v>0</v>
      </c>
      <c r="EC94" s="37"/>
      <c r="ED94" s="37"/>
      <c r="EE94" s="37"/>
      <c r="EF94" s="37"/>
      <c r="EG94" s="37"/>
      <c r="EH94" s="37"/>
      <c r="EI94" s="37"/>
      <c r="EJ94" s="37"/>
      <c r="EK94" s="37"/>
      <c r="EL94" s="38"/>
      <c r="EM94" s="38"/>
      <c r="EN94" s="38"/>
      <c r="EO94" s="38"/>
      <c r="EP94" s="38"/>
      <c r="EQ94" s="38"/>
      <c r="ER94" s="31"/>
      <c r="ES94" s="31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</row>
    <row r="95" spans="1:172" s="27" customFormat="1" ht="33.75" customHeight="1" x14ac:dyDescent="0.2">
      <c r="A95" s="35" t="s">
        <v>178</v>
      </c>
      <c r="B95" s="35"/>
      <c r="C95" s="35"/>
      <c r="D95" s="35"/>
      <c r="E95" s="35"/>
      <c r="F95" s="36" t="s">
        <v>179</v>
      </c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7">
        <v>0</v>
      </c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>
        <v>0.09</v>
      </c>
      <c r="AV95" s="37"/>
      <c r="AW95" s="37"/>
      <c r="AX95" s="37"/>
      <c r="AY95" s="37"/>
      <c r="AZ95" s="37"/>
      <c r="BA95" s="37"/>
      <c r="BB95" s="37"/>
      <c r="BC95" s="37">
        <f t="shared" si="217"/>
        <v>0.14000000000000001</v>
      </c>
      <c r="BD95" s="37"/>
      <c r="BE95" s="37"/>
      <c r="BF95" s="37"/>
      <c r="BG95" s="37"/>
      <c r="BH95" s="37"/>
      <c r="BI95" s="37"/>
      <c r="BJ95" s="37"/>
      <c r="BK95" s="37">
        <v>0</v>
      </c>
      <c r="BL95" s="37"/>
      <c r="BM95" s="37"/>
      <c r="BN95" s="37"/>
      <c r="BO95" s="37"/>
      <c r="BP95" s="37"/>
      <c r="BQ95" s="37"/>
      <c r="BR95" s="37"/>
      <c r="BS95" s="37">
        <v>0</v>
      </c>
      <c r="BT95" s="37"/>
      <c r="BU95" s="37"/>
      <c r="BV95" s="37"/>
      <c r="BW95" s="37"/>
      <c r="BX95" s="37"/>
      <c r="BY95" s="37"/>
      <c r="BZ95" s="37"/>
      <c r="CA95" s="37">
        <v>0</v>
      </c>
      <c r="CB95" s="37"/>
      <c r="CC95" s="37"/>
      <c r="CD95" s="37"/>
      <c r="CE95" s="37"/>
      <c r="CF95" s="37"/>
      <c r="CG95" s="37"/>
      <c r="CH95" s="37"/>
      <c r="CI95" s="37">
        <v>0</v>
      </c>
      <c r="CJ95" s="37"/>
      <c r="CK95" s="37"/>
      <c r="CL95" s="37"/>
      <c r="CM95" s="37"/>
      <c r="CN95" s="37"/>
      <c r="CO95" s="37"/>
      <c r="CP95" s="37"/>
      <c r="CQ95" s="37">
        <v>0</v>
      </c>
      <c r="CR95" s="37"/>
      <c r="CS95" s="37"/>
      <c r="CT95" s="37"/>
      <c r="CU95" s="37"/>
      <c r="CV95" s="37"/>
      <c r="CW95" s="37"/>
      <c r="CX95" s="37"/>
      <c r="CY95" s="37">
        <v>0.14000000000000001</v>
      </c>
      <c r="CZ95" s="37"/>
      <c r="DA95" s="37"/>
      <c r="DB95" s="37"/>
      <c r="DC95" s="37"/>
      <c r="DD95" s="37"/>
      <c r="DE95" s="37"/>
      <c r="DF95" s="37"/>
      <c r="DG95" s="37">
        <v>0</v>
      </c>
      <c r="DH95" s="37"/>
      <c r="DI95" s="37"/>
      <c r="DJ95" s="37"/>
      <c r="DK95" s="37"/>
      <c r="DL95" s="37"/>
      <c r="DM95" s="37"/>
      <c r="DN95" s="37"/>
      <c r="DO95" s="37">
        <v>0</v>
      </c>
      <c r="DP95" s="37"/>
      <c r="DQ95" s="37"/>
      <c r="DR95" s="37"/>
      <c r="DS95" s="37"/>
      <c r="DT95" s="37"/>
      <c r="DU95" s="37"/>
      <c r="DV95" s="37"/>
      <c r="DW95" s="31">
        <v>0.14000000000000001</v>
      </c>
      <c r="DX95" s="31">
        <v>0.14000000000000001</v>
      </c>
      <c r="DY95" s="31">
        <v>0.14000000000000001</v>
      </c>
      <c r="DZ95" s="31">
        <v>0.14000000000000001</v>
      </c>
      <c r="EA95" s="31">
        <f t="shared" si="218"/>
        <v>-5.0000000000000017E-2</v>
      </c>
      <c r="EB95" s="37">
        <v>0</v>
      </c>
      <c r="EC95" s="37"/>
      <c r="ED95" s="37"/>
      <c r="EE95" s="37"/>
      <c r="EF95" s="37"/>
      <c r="EG95" s="37"/>
      <c r="EH95" s="37"/>
      <c r="EI95" s="37"/>
      <c r="EJ95" s="37"/>
      <c r="EK95" s="37"/>
      <c r="EL95" s="38"/>
      <c r="EM95" s="38"/>
      <c r="EN95" s="38"/>
      <c r="EO95" s="38"/>
      <c r="EP95" s="38"/>
      <c r="EQ95" s="38"/>
      <c r="ER95" s="31"/>
      <c r="ES95" s="31"/>
      <c r="ET95" s="36"/>
      <c r="EU95" s="36"/>
      <c r="EV95" s="36"/>
      <c r="EW95" s="36"/>
      <c r="EX95" s="36"/>
      <c r="EY95" s="36"/>
      <c r="EZ95" s="36"/>
      <c r="FA95" s="36"/>
      <c r="FB95" s="36"/>
      <c r="FC95" s="36"/>
      <c r="FD95" s="36"/>
      <c r="FE95" s="36"/>
      <c r="FF95" s="36"/>
      <c r="FG95" s="36"/>
      <c r="FH95" s="36"/>
      <c r="FI95" s="36"/>
      <c r="FJ95" s="36"/>
      <c r="FK95" s="36"/>
      <c r="FL95" s="36"/>
      <c r="FM95" s="36"/>
      <c r="FN95" s="36"/>
      <c r="FO95" s="36"/>
      <c r="FP95" s="36"/>
    </row>
    <row r="96" spans="1:172" s="27" customFormat="1" ht="36" customHeight="1" x14ac:dyDescent="0.2">
      <c r="A96" s="35" t="s">
        <v>180</v>
      </c>
      <c r="B96" s="35"/>
      <c r="C96" s="35"/>
      <c r="D96" s="35"/>
      <c r="E96" s="35"/>
      <c r="F96" s="36" t="s">
        <v>181</v>
      </c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7">
        <v>0</v>
      </c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>
        <v>4.1000000000000002E-2</v>
      </c>
      <c r="AV96" s="37"/>
      <c r="AW96" s="37"/>
      <c r="AX96" s="37"/>
      <c r="AY96" s="37"/>
      <c r="AZ96" s="37"/>
      <c r="BA96" s="37"/>
      <c r="BB96" s="37"/>
      <c r="BC96" s="37">
        <f t="shared" si="217"/>
        <v>0</v>
      </c>
      <c r="BD96" s="37"/>
      <c r="BE96" s="37"/>
      <c r="BF96" s="37"/>
      <c r="BG96" s="37"/>
      <c r="BH96" s="37"/>
      <c r="BI96" s="37"/>
      <c r="BJ96" s="37"/>
      <c r="BK96" s="37">
        <v>0</v>
      </c>
      <c r="BL96" s="37"/>
      <c r="BM96" s="37"/>
      <c r="BN96" s="37"/>
      <c r="BO96" s="37"/>
      <c r="BP96" s="37"/>
      <c r="BQ96" s="37"/>
      <c r="BR96" s="37"/>
      <c r="BS96" s="37">
        <v>0</v>
      </c>
      <c r="BT96" s="37"/>
      <c r="BU96" s="37"/>
      <c r="BV96" s="37"/>
      <c r="BW96" s="37"/>
      <c r="BX96" s="37"/>
      <c r="BY96" s="37"/>
      <c r="BZ96" s="37"/>
      <c r="CA96" s="37">
        <v>0</v>
      </c>
      <c r="CB96" s="37"/>
      <c r="CC96" s="37"/>
      <c r="CD96" s="37"/>
      <c r="CE96" s="37"/>
      <c r="CF96" s="37"/>
      <c r="CG96" s="37"/>
      <c r="CH96" s="37"/>
      <c r="CI96" s="37">
        <v>0</v>
      </c>
      <c r="CJ96" s="37"/>
      <c r="CK96" s="37"/>
      <c r="CL96" s="37"/>
      <c r="CM96" s="37"/>
      <c r="CN96" s="37"/>
      <c r="CO96" s="37"/>
      <c r="CP96" s="37"/>
      <c r="CQ96" s="37">
        <v>0</v>
      </c>
      <c r="CR96" s="37"/>
      <c r="CS96" s="37"/>
      <c r="CT96" s="37"/>
      <c r="CU96" s="37"/>
      <c r="CV96" s="37"/>
      <c r="CW96" s="37"/>
      <c r="CX96" s="37"/>
      <c r="CY96" s="37">
        <v>0</v>
      </c>
      <c r="CZ96" s="37"/>
      <c r="DA96" s="37"/>
      <c r="DB96" s="37"/>
      <c r="DC96" s="37"/>
      <c r="DD96" s="37"/>
      <c r="DE96" s="37"/>
      <c r="DF96" s="37"/>
      <c r="DG96" s="37">
        <v>0</v>
      </c>
      <c r="DH96" s="37"/>
      <c r="DI96" s="37"/>
      <c r="DJ96" s="37"/>
      <c r="DK96" s="37"/>
      <c r="DL96" s="37"/>
      <c r="DM96" s="37"/>
      <c r="DN96" s="37"/>
      <c r="DO96" s="37">
        <v>0</v>
      </c>
      <c r="DP96" s="37"/>
      <c r="DQ96" s="37"/>
      <c r="DR96" s="37"/>
      <c r="DS96" s="37"/>
      <c r="DT96" s="37"/>
      <c r="DU96" s="37"/>
      <c r="DV96" s="37"/>
      <c r="DW96" s="31">
        <v>0</v>
      </c>
      <c r="DX96" s="31">
        <v>0</v>
      </c>
      <c r="DY96" s="31">
        <v>0</v>
      </c>
      <c r="DZ96" s="31">
        <v>0</v>
      </c>
      <c r="EA96" s="31">
        <f t="shared" si="218"/>
        <v>4.1000000000000002E-2</v>
      </c>
      <c r="EB96" s="37">
        <v>0</v>
      </c>
      <c r="EC96" s="37"/>
      <c r="ED96" s="37"/>
      <c r="EE96" s="37"/>
      <c r="EF96" s="37"/>
      <c r="EG96" s="37"/>
      <c r="EH96" s="37"/>
      <c r="EI96" s="37"/>
      <c r="EJ96" s="37"/>
      <c r="EK96" s="37"/>
      <c r="EL96" s="38"/>
      <c r="EM96" s="38"/>
      <c r="EN96" s="38"/>
      <c r="EO96" s="38"/>
      <c r="EP96" s="38"/>
      <c r="EQ96" s="38"/>
      <c r="ER96" s="31"/>
      <c r="ES96" s="31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6"/>
    </row>
    <row r="97" spans="1:172" s="27" customFormat="1" ht="36.75" customHeight="1" x14ac:dyDescent="0.2">
      <c r="A97" s="35" t="s">
        <v>182</v>
      </c>
      <c r="B97" s="35"/>
      <c r="C97" s="35"/>
      <c r="D97" s="35"/>
      <c r="E97" s="35"/>
      <c r="F97" s="36" t="s">
        <v>183</v>
      </c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7">
        <v>0</v>
      </c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>
        <v>0.03</v>
      </c>
      <c r="AV97" s="37"/>
      <c r="AW97" s="37"/>
      <c r="AX97" s="37"/>
      <c r="AY97" s="37"/>
      <c r="AZ97" s="37"/>
      <c r="BA97" s="37"/>
      <c r="BB97" s="37"/>
      <c r="BC97" s="37">
        <f t="shared" si="217"/>
        <v>0</v>
      </c>
      <c r="BD97" s="37"/>
      <c r="BE97" s="37"/>
      <c r="BF97" s="37"/>
      <c r="BG97" s="37"/>
      <c r="BH97" s="37"/>
      <c r="BI97" s="37"/>
      <c r="BJ97" s="37"/>
      <c r="BK97" s="37">
        <v>0</v>
      </c>
      <c r="BL97" s="37"/>
      <c r="BM97" s="37"/>
      <c r="BN97" s="37"/>
      <c r="BO97" s="37"/>
      <c r="BP97" s="37"/>
      <c r="BQ97" s="37"/>
      <c r="BR97" s="37"/>
      <c r="BS97" s="37">
        <v>0</v>
      </c>
      <c r="BT97" s="37"/>
      <c r="BU97" s="37"/>
      <c r="BV97" s="37"/>
      <c r="BW97" s="37"/>
      <c r="BX97" s="37"/>
      <c r="BY97" s="37"/>
      <c r="BZ97" s="37"/>
      <c r="CA97" s="37">
        <v>0</v>
      </c>
      <c r="CB97" s="37"/>
      <c r="CC97" s="37"/>
      <c r="CD97" s="37"/>
      <c r="CE97" s="37"/>
      <c r="CF97" s="37"/>
      <c r="CG97" s="37"/>
      <c r="CH97" s="37"/>
      <c r="CI97" s="37">
        <v>0</v>
      </c>
      <c r="CJ97" s="37"/>
      <c r="CK97" s="37"/>
      <c r="CL97" s="37"/>
      <c r="CM97" s="37"/>
      <c r="CN97" s="37"/>
      <c r="CO97" s="37"/>
      <c r="CP97" s="37"/>
      <c r="CQ97" s="37">
        <v>0</v>
      </c>
      <c r="CR97" s="37"/>
      <c r="CS97" s="37"/>
      <c r="CT97" s="37"/>
      <c r="CU97" s="37"/>
      <c r="CV97" s="37"/>
      <c r="CW97" s="37"/>
      <c r="CX97" s="37"/>
      <c r="CY97" s="37">
        <v>0</v>
      </c>
      <c r="CZ97" s="37"/>
      <c r="DA97" s="37"/>
      <c r="DB97" s="37"/>
      <c r="DC97" s="37"/>
      <c r="DD97" s="37"/>
      <c r="DE97" s="37"/>
      <c r="DF97" s="37"/>
      <c r="DG97" s="37">
        <v>0</v>
      </c>
      <c r="DH97" s="37"/>
      <c r="DI97" s="37"/>
      <c r="DJ97" s="37"/>
      <c r="DK97" s="37"/>
      <c r="DL97" s="37"/>
      <c r="DM97" s="37"/>
      <c r="DN97" s="37"/>
      <c r="DO97" s="37">
        <v>0</v>
      </c>
      <c r="DP97" s="37"/>
      <c r="DQ97" s="37"/>
      <c r="DR97" s="37"/>
      <c r="DS97" s="37"/>
      <c r="DT97" s="37"/>
      <c r="DU97" s="37"/>
      <c r="DV97" s="37"/>
      <c r="DW97" s="31">
        <v>0</v>
      </c>
      <c r="DX97" s="31">
        <v>0</v>
      </c>
      <c r="DY97" s="31">
        <v>0</v>
      </c>
      <c r="DZ97" s="31">
        <v>0</v>
      </c>
      <c r="EA97" s="31">
        <f t="shared" si="218"/>
        <v>0.03</v>
      </c>
      <c r="EB97" s="37">
        <v>0</v>
      </c>
      <c r="EC97" s="37"/>
      <c r="ED97" s="37"/>
      <c r="EE97" s="37"/>
      <c r="EF97" s="37"/>
      <c r="EG97" s="37"/>
      <c r="EH97" s="37"/>
      <c r="EI97" s="37"/>
      <c r="EJ97" s="37"/>
      <c r="EK97" s="37"/>
      <c r="EL97" s="38"/>
      <c r="EM97" s="38"/>
      <c r="EN97" s="38"/>
      <c r="EO97" s="38"/>
      <c r="EP97" s="38"/>
      <c r="EQ97" s="38"/>
      <c r="ER97" s="31"/>
      <c r="ES97" s="31"/>
      <c r="ET97" s="36"/>
      <c r="EU97" s="36"/>
      <c r="EV97" s="36"/>
      <c r="EW97" s="36"/>
      <c r="EX97" s="36"/>
      <c r="EY97" s="36"/>
      <c r="EZ97" s="36"/>
      <c r="FA97" s="36"/>
      <c r="FB97" s="36"/>
      <c r="FC97" s="36"/>
      <c r="FD97" s="36"/>
      <c r="FE97" s="36"/>
      <c r="FF97" s="36"/>
      <c r="FG97" s="36"/>
      <c r="FH97" s="36"/>
      <c r="FI97" s="36"/>
      <c r="FJ97" s="36"/>
      <c r="FK97" s="36"/>
      <c r="FL97" s="36"/>
      <c r="FM97" s="36"/>
      <c r="FN97" s="36"/>
      <c r="FO97" s="36"/>
      <c r="FP97" s="36"/>
    </row>
    <row r="98" spans="1:172" s="27" customFormat="1" ht="89.25" customHeight="1" x14ac:dyDescent="0.2">
      <c r="A98" s="35" t="s">
        <v>184</v>
      </c>
      <c r="B98" s="35"/>
      <c r="C98" s="35"/>
      <c r="D98" s="35"/>
      <c r="E98" s="35"/>
      <c r="F98" s="40" t="s">
        <v>185</v>
      </c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7">
        <v>0</v>
      </c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>
        <v>0.3</v>
      </c>
      <c r="AV98" s="37"/>
      <c r="AW98" s="37"/>
      <c r="AX98" s="37"/>
      <c r="AY98" s="37"/>
      <c r="AZ98" s="37"/>
      <c r="BA98" s="37"/>
      <c r="BB98" s="37"/>
      <c r="BC98" s="37">
        <f t="shared" si="217"/>
        <v>0.77367900000000001</v>
      </c>
      <c r="BD98" s="37"/>
      <c r="BE98" s="37"/>
      <c r="BF98" s="37"/>
      <c r="BG98" s="37"/>
      <c r="BH98" s="37"/>
      <c r="BI98" s="37"/>
      <c r="BJ98" s="37"/>
      <c r="BK98" s="37">
        <v>0</v>
      </c>
      <c r="BL98" s="37"/>
      <c r="BM98" s="37"/>
      <c r="BN98" s="37"/>
      <c r="BO98" s="37"/>
      <c r="BP98" s="37"/>
      <c r="BQ98" s="37"/>
      <c r="BR98" s="37"/>
      <c r="BS98" s="37">
        <v>0</v>
      </c>
      <c r="BT98" s="37"/>
      <c r="BU98" s="37"/>
      <c r="BV98" s="37"/>
      <c r="BW98" s="37"/>
      <c r="BX98" s="37"/>
      <c r="BY98" s="37"/>
      <c r="BZ98" s="37"/>
      <c r="CA98" s="37">
        <v>0</v>
      </c>
      <c r="CB98" s="37"/>
      <c r="CC98" s="37"/>
      <c r="CD98" s="37"/>
      <c r="CE98" s="37"/>
      <c r="CF98" s="37"/>
      <c r="CG98" s="37"/>
      <c r="CH98" s="37"/>
      <c r="CI98" s="37">
        <v>0</v>
      </c>
      <c r="CJ98" s="37"/>
      <c r="CK98" s="37"/>
      <c r="CL98" s="37"/>
      <c r="CM98" s="37"/>
      <c r="CN98" s="37"/>
      <c r="CO98" s="37"/>
      <c r="CP98" s="37"/>
      <c r="CQ98" s="37">
        <v>0</v>
      </c>
      <c r="CR98" s="37"/>
      <c r="CS98" s="37"/>
      <c r="CT98" s="37"/>
      <c r="CU98" s="37"/>
      <c r="CV98" s="37"/>
      <c r="CW98" s="37"/>
      <c r="CX98" s="37"/>
      <c r="CY98" s="37">
        <v>0</v>
      </c>
      <c r="CZ98" s="37"/>
      <c r="DA98" s="37"/>
      <c r="DB98" s="37"/>
      <c r="DC98" s="37"/>
      <c r="DD98" s="37"/>
      <c r="DE98" s="37"/>
      <c r="DF98" s="37"/>
      <c r="DG98" s="37">
        <v>0</v>
      </c>
      <c r="DH98" s="37"/>
      <c r="DI98" s="37"/>
      <c r="DJ98" s="37"/>
      <c r="DK98" s="37"/>
      <c r="DL98" s="37"/>
      <c r="DM98" s="37"/>
      <c r="DN98" s="37"/>
      <c r="DO98" s="37">
        <v>0.77367900000000001</v>
      </c>
      <c r="DP98" s="37"/>
      <c r="DQ98" s="37"/>
      <c r="DR98" s="37"/>
      <c r="DS98" s="37"/>
      <c r="DT98" s="37"/>
      <c r="DU98" s="37"/>
      <c r="DV98" s="37"/>
      <c r="DW98" s="31">
        <v>0.77367900000000001</v>
      </c>
      <c r="DX98" s="31">
        <v>0.77367900000000001</v>
      </c>
      <c r="DY98" s="31">
        <v>0.77367900000000001</v>
      </c>
      <c r="DZ98" s="31">
        <v>0</v>
      </c>
      <c r="EA98" s="31">
        <f t="shared" si="218"/>
        <v>-0.47367900000000002</v>
      </c>
      <c r="EB98" s="37">
        <v>0</v>
      </c>
      <c r="EC98" s="37"/>
      <c r="ED98" s="37"/>
      <c r="EE98" s="37"/>
      <c r="EF98" s="37"/>
      <c r="EG98" s="37"/>
      <c r="EH98" s="37"/>
      <c r="EI98" s="37"/>
      <c r="EJ98" s="37"/>
      <c r="EK98" s="37"/>
      <c r="EL98" s="38"/>
      <c r="EM98" s="38"/>
      <c r="EN98" s="38"/>
      <c r="EO98" s="38"/>
      <c r="EP98" s="38"/>
      <c r="EQ98" s="38"/>
      <c r="ER98" s="31"/>
      <c r="ES98" s="31"/>
      <c r="ET98" s="36"/>
      <c r="EU98" s="36"/>
      <c r="EV98" s="36"/>
      <c r="EW98" s="36"/>
      <c r="EX98" s="36"/>
      <c r="EY98" s="36"/>
      <c r="EZ98" s="36"/>
      <c r="FA98" s="36"/>
      <c r="FB98" s="36"/>
      <c r="FC98" s="36"/>
      <c r="FD98" s="36"/>
      <c r="FE98" s="36"/>
      <c r="FF98" s="36"/>
      <c r="FG98" s="36"/>
      <c r="FH98" s="36"/>
      <c r="FI98" s="36"/>
      <c r="FJ98" s="36"/>
      <c r="FK98" s="36"/>
      <c r="FL98" s="36"/>
      <c r="FM98" s="36"/>
      <c r="FN98" s="36"/>
      <c r="FO98" s="36"/>
      <c r="FP98" s="36"/>
    </row>
    <row r="99" spans="1:172" s="27" customFormat="1" ht="45.75" customHeight="1" x14ac:dyDescent="0.2">
      <c r="A99" s="35" t="s">
        <v>186</v>
      </c>
      <c r="B99" s="35"/>
      <c r="C99" s="35"/>
      <c r="D99" s="35"/>
      <c r="E99" s="35"/>
      <c r="F99" s="36" t="s">
        <v>187</v>
      </c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7">
        <v>0</v>
      </c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>
        <v>1.1000000000000001</v>
      </c>
      <c r="AV99" s="37"/>
      <c r="AW99" s="37"/>
      <c r="AX99" s="37"/>
      <c r="AY99" s="37"/>
      <c r="AZ99" s="37"/>
      <c r="BA99" s="37"/>
      <c r="BB99" s="37"/>
      <c r="BC99" s="37">
        <f t="shared" si="217"/>
        <v>2.0239579999999999</v>
      </c>
      <c r="BD99" s="37"/>
      <c r="BE99" s="37"/>
      <c r="BF99" s="37"/>
      <c r="BG99" s="37"/>
      <c r="BH99" s="37"/>
      <c r="BI99" s="37"/>
      <c r="BJ99" s="37"/>
      <c r="BK99" s="37">
        <v>0</v>
      </c>
      <c r="BL99" s="37"/>
      <c r="BM99" s="37"/>
      <c r="BN99" s="37"/>
      <c r="BO99" s="37"/>
      <c r="BP99" s="37"/>
      <c r="BQ99" s="37"/>
      <c r="BR99" s="37"/>
      <c r="BS99" s="37">
        <v>0</v>
      </c>
      <c r="BT99" s="37"/>
      <c r="BU99" s="37"/>
      <c r="BV99" s="37"/>
      <c r="BW99" s="37"/>
      <c r="BX99" s="37"/>
      <c r="BY99" s="37"/>
      <c r="BZ99" s="37"/>
      <c r="CA99" s="37">
        <v>0</v>
      </c>
      <c r="CB99" s="37"/>
      <c r="CC99" s="37"/>
      <c r="CD99" s="37"/>
      <c r="CE99" s="37"/>
      <c r="CF99" s="37"/>
      <c r="CG99" s="37"/>
      <c r="CH99" s="37"/>
      <c r="CI99" s="37">
        <v>0</v>
      </c>
      <c r="CJ99" s="37"/>
      <c r="CK99" s="37"/>
      <c r="CL99" s="37"/>
      <c r="CM99" s="37"/>
      <c r="CN99" s="37"/>
      <c r="CO99" s="37"/>
      <c r="CP99" s="37"/>
      <c r="CQ99" s="37">
        <v>0</v>
      </c>
      <c r="CR99" s="37"/>
      <c r="CS99" s="37"/>
      <c r="CT99" s="37"/>
      <c r="CU99" s="37"/>
      <c r="CV99" s="37"/>
      <c r="CW99" s="37"/>
      <c r="CX99" s="37"/>
      <c r="CY99" s="37">
        <v>1.4519580000000001</v>
      </c>
      <c r="CZ99" s="37"/>
      <c r="DA99" s="37"/>
      <c r="DB99" s="37"/>
      <c r="DC99" s="37"/>
      <c r="DD99" s="37"/>
      <c r="DE99" s="37"/>
      <c r="DF99" s="37"/>
      <c r="DG99" s="37">
        <v>0</v>
      </c>
      <c r="DH99" s="37"/>
      <c r="DI99" s="37"/>
      <c r="DJ99" s="37"/>
      <c r="DK99" s="37"/>
      <c r="DL99" s="37"/>
      <c r="DM99" s="37"/>
      <c r="DN99" s="37"/>
      <c r="DO99" s="37">
        <v>0.57199999999999995</v>
      </c>
      <c r="DP99" s="37"/>
      <c r="DQ99" s="37"/>
      <c r="DR99" s="37"/>
      <c r="DS99" s="37"/>
      <c r="DT99" s="37"/>
      <c r="DU99" s="37"/>
      <c r="DV99" s="37"/>
      <c r="DW99" s="31">
        <v>2.0219999999999998</v>
      </c>
      <c r="DX99" s="31">
        <v>0.57199999999999995</v>
      </c>
      <c r="DY99" s="31">
        <v>2.0219999999999998</v>
      </c>
      <c r="DZ99" s="31">
        <v>0.57199999999999995</v>
      </c>
      <c r="EA99" s="31">
        <f t="shared" si="218"/>
        <v>-0.92395799999999983</v>
      </c>
      <c r="EB99" s="37">
        <v>0</v>
      </c>
      <c r="EC99" s="37"/>
      <c r="ED99" s="37"/>
      <c r="EE99" s="37"/>
      <c r="EF99" s="37"/>
      <c r="EG99" s="37"/>
      <c r="EH99" s="37"/>
      <c r="EI99" s="37"/>
      <c r="EJ99" s="37"/>
      <c r="EK99" s="37"/>
      <c r="EL99" s="38"/>
      <c r="EM99" s="38"/>
      <c r="EN99" s="38"/>
      <c r="EO99" s="38"/>
      <c r="EP99" s="38"/>
      <c r="EQ99" s="38"/>
      <c r="ER99" s="31"/>
      <c r="ES99" s="31"/>
      <c r="ET99" s="36"/>
      <c r="EU99" s="36"/>
      <c r="EV99" s="36"/>
      <c r="EW99" s="36"/>
      <c r="EX99" s="36"/>
      <c r="EY99" s="36"/>
      <c r="EZ99" s="36"/>
      <c r="FA99" s="36"/>
      <c r="FB99" s="36"/>
      <c r="FC99" s="36"/>
      <c r="FD99" s="36"/>
      <c r="FE99" s="36"/>
      <c r="FF99" s="36"/>
      <c r="FG99" s="36"/>
      <c r="FH99" s="36"/>
      <c r="FI99" s="36"/>
      <c r="FJ99" s="36"/>
      <c r="FK99" s="36"/>
      <c r="FL99" s="36"/>
      <c r="FM99" s="36"/>
      <c r="FN99" s="36"/>
      <c r="FO99" s="36"/>
      <c r="FP99" s="36"/>
    </row>
    <row r="100" spans="1:172" s="27" customFormat="1" ht="36.75" customHeight="1" x14ac:dyDescent="0.2">
      <c r="A100" s="35" t="s">
        <v>188</v>
      </c>
      <c r="B100" s="35"/>
      <c r="C100" s="35"/>
      <c r="D100" s="35"/>
      <c r="E100" s="35"/>
      <c r="F100" s="36" t="s">
        <v>189</v>
      </c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7">
        <v>0</v>
      </c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>
        <v>1.1000000000000001</v>
      </c>
      <c r="AV100" s="37"/>
      <c r="AW100" s="37"/>
      <c r="AX100" s="37"/>
      <c r="AY100" s="37"/>
      <c r="AZ100" s="37"/>
      <c r="BA100" s="37"/>
      <c r="BB100" s="37"/>
      <c r="BC100" s="37">
        <f t="shared" si="217"/>
        <v>1.146889</v>
      </c>
      <c r="BD100" s="37"/>
      <c r="BE100" s="37"/>
      <c r="BF100" s="37"/>
      <c r="BG100" s="37"/>
      <c r="BH100" s="37"/>
      <c r="BI100" s="37"/>
      <c r="BJ100" s="37"/>
      <c r="BK100" s="37">
        <v>0</v>
      </c>
      <c r="BL100" s="37"/>
      <c r="BM100" s="37"/>
      <c r="BN100" s="37"/>
      <c r="BO100" s="37"/>
      <c r="BP100" s="37"/>
      <c r="BQ100" s="37"/>
      <c r="BR100" s="37"/>
      <c r="BS100" s="37">
        <v>0</v>
      </c>
      <c r="BT100" s="37"/>
      <c r="BU100" s="37"/>
      <c r="BV100" s="37"/>
      <c r="BW100" s="37"/>
      <c r="BX100" s="37"/>
      <c r="BY100" s="37"/>
      <c r="BZ100" s="37"/>
      <c r="CA100" s="37">
        <v>0</v>
      </c>
      <c r="CB100" s="37"/>
      <c r="CC100" s="37"/>
      <c r="CD100" s="37"/>
      <c r="CE100" s="37"/>
      <c r="CF100" s="37"/>
      <c r="CG100" s="37"/>
      <c r="CH100" s="37"/>
      <c r="CI100" s="37">
        <v>0</v>
      </c>
      <c r="CJ100" s="37"/>
      <c r="CK100" s="37"/>
      <c r="CL100" s="37"/>
      <c r="CM100" s="37"/>
      <c r="CN100" s="37"/>
      <c r="CO100" s="37"/>
      <c r="CP100" s="37"/>
      <c r="CQ100" s="37">
        <v>0</v>
      </c>
      <c r="CR100" s="37"/>
      <c r="CS100" s="37"/>
      <c r="CT100" s="37"/>
      <c r="CU100" s="37"/>
      <c r="CV100" s="37"/>
      <c r="CW100" s="37"/>
      <c r="CX100" s="37"/>
      <c r="CY100" s="37">
        <v>1.146889</v>
      </c>
      <c r="CZ100" s="37"/>
      <c r="DA100" s="37"/>
      <c r="DB100" s="37"/>
      <c r="DC100" s="37"/>
      <c r="DD100" s="37"/>
      <c r="DE100" s="37"/>
      <c r="DF100" s="37"/>
      <c r="DG100" s="37">
        <v>0</v>
      </c>
      <c r="DH100" s="37"/>
      <c r="DI100" s="37"/>
      <c r="DJ100" s="37"/>
      <c r="DK100" s="37"/>
      <c r="DL100" s="37"/>
      <c r="DM100" s="37"/>
      <c r="DN100" s="37"/>
      <c r="DO100" s="37">
        <v>0</v>
      </c>
      <c r="DP100" s="37"/>
      <c r="DQ100" s="37"/>
      <c r="DR100" s="37"/>
      <c r="DS100" s="37"/>
      <c r="DT100" s="37"/>
      <c r="DU100" s="37"/>
      <c r="DV100" s="37"/>
      <c r="DW100" s="31">
        <v>1.146889</v>
      </c>
      <c r="DX100" s="31">
        <v>1.146889</v>
      </c>
      <c r="DY100" s="31">
        <v>1.146889</v>
      </c>
      <c r="DZ100" s="31">
        <v>1.146889</v>
      </c>
      <c r="EA100" s="31">
        <f t="shared" si="218"/>
        <v>-4.6888999999999958E-2</v>
      </c>
      <c r="EB100" s="37">
        <v>0</v>
      </c>
      <c r="EC100" s="37"/>
      <c r="ED100" s="37"/>
      <c r="EE100" s="37"/>
      <c r="EF100" s="37"/>
      <c r="EG100" s="37"/>
      <c r="EH100" s="37"/>
      <c r="EI100" s="37"/>
      <c r="EJ100" s="37"/>
      <c r="EK100" s="37"/>
      <c r="EL100" s="38"/>
      <c r="EM100" s="38"/>
      <c r="EN100" s="38"/>
      <c r="EO100" s="38"/>
      <c r="EP100" s="38"/>
      <c r="EQ100" s="38"/>
      <c r="ER100" s="31"/>
      <c r="ES100" s="31"/>
      <c r="ET100" s="36"/>
      <c r="EU100" s="36"/>
      <c r="EV100" s="36"/>
      <c r="EW100" s="36"/>
      <c r="EX100" s="36"/>
      <c r="EY100" s="36"/>
      <c r="EZ100" s="36"/>
      <c r="FA100" s="36"/>
      <c r="FB100" s="36"/>
      <c r="FC100" s="36"/>
      <c r="FD100" s="36"/>
      <c r="FE100" s="36"/>
      <c r="FF100" s="36"/>
      <c r="FG100" s="36"/>
      <c r="FH100" s="36"/>
      <c r="FI100" s="36"/>
      <c r="FJ100" s="36"/>
      <c r="FK100" s="36"/>
      <c r="FL100" s="36"/>
      <c r="FM100" s="36"/>
      <c r="FN100" s="36"/>
      <c r="FO100" s="36"/>
      <c r="FP100" s="36"/>
    </row>
    <row r="101" spans="1:172" s="27" customFormat="1" ht="46.5" customHeight="1" x14ac:dyDescent="0.2">
      <c r="A101" s="35" t="s">
        <v>190</v>
      </c>
      <c r="B101" s="35"/>
      <c r="C101" s="35"/>
      <c r="D101" s="35"/>
      <c r="E101" s="35"/>
      <c r="F101" s="36" t="s">
        <v>191</v>
      </c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7">
        <v>6.2E-2</v>
      </c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>
        <v>0</v>
      </c>
      <c r="AV101" s="37"/>
      <c r="AW101" s="37"/>
      <c r="AX101" s="37"/>
      <c r="AY101" s="37"/>
      <c r="AZ101" s="37"/>
      <c r="BA101" s="37"/>
      <c r="BB101" s="37"/>
      <c r="BC101" s="37">
        <f t="shared" si="217"/>
        <v>8.7190146600000004E-2</v>
      </c>
      <c r="BD101" s="37"/>
      <c r="BE101" s="37"/>
      <c r="BF101" s="37"/>
      <c r="BG101" s="37"/>
      <c r="BH101" s="37"/>
      <c r="BI101" s="37"/>
      <c r="BJ101" s="37"/>
      <c r="BK101" s="37">
        <v>0</v>
      </c>
      <c r="BL101" s="37"/>
      <c r="BM101" s="37"/>
      <c r="BN101" s="37"/>
      <c r="BO101" s="37"/>
      <c r="BP101" s="37"/>
      <c r="BQ101" s="37"/>
      <c r="BR101" s="37"/>
      <c r="BS101" s="37">
        <v>0</v>
      </c>
      <c r="BT101" s="37"/>
      <c r="BU101" s="37"/>
      <c r="BV101" s="37"/>
      <c r="BW101" s="37"/>
      <c r="BX101" s="37"/>
      <c r="BY101" s="37"/>
      <c r="BZ101" s="37"/>
      <c r="CA101" s="37">
        <v>0</v>
      </c>
      <c r="CB101" s="37"/>
      <c r="CC101" s="37"/>
      <c r="CD101" s="37"/>
      <c r="CE101" s="37"/>
      <c r="CF101" s="37"/>
      <c r="CG101" s="37"/>
      <c r="CH101" s="37"/>
      <c r="CI101" s="37">
        <v>0</v>
      </c>
      <c r="CJ101" s="37"/>
      <c r="CK101" s="37"/>
      <c r="CL101" s="37"/>
      <c r="CM101" s="37"/>
      <c r="CN101" s="37"/>
      <c r="CO101" s="37"/>
      <c r="CP101" s="37"/>
      <c r="CQ101" s="37">
        <v>0</v>
      </c>
      <c r="CR101" s="37"/>
      <c r="CS101" s="37"/>
      <c r="CT101" s="37"/>
      <c r="CU101" s="37"/>
      <c r="CV101" s="37"/>
      <c r="CW101" s="37"/>
      <c r="CX101" s="37"/>
      <c r="CY101" s="37">
        <v>0</v>
      </c>
      <c r="CZ101" s="37"/>
      <c r="DA101" s="37"/>
      <c r="DB101" s="37"/>
      <c r="DC101" s="37"/>
      <c r="DD101" s="37"/>
      <c r="DE101" s="37"/>
      <c r="DF101" s="37"/>
      <c r="DG101" s="37">
        <v>0</v>
      </c>
      <c r="DH101" s="37"/>
      <c r="DI101" s="37"/>
      <c r="DJ101" s="37"/>
      <c r="DK101" s="37"/>
      <c r="DL101" s="37"/>
      <c r="DM101" s="37"/>
      <c r="DN101" s="37"/>
      <c r="DO101" s="37">
        <v>8.7190146600000004E-2</v>
      </c>
      <c r="DP101" s="37"/>
      <c r="DQ101" s="37"/>
      <c r="DR101" s="37"/>
      <c r="DS101" s="37"/>
      <c r="DT101" s="37"/>
      <c r="DU101" s="37"/>
      <c r="DV101" s="37"/>
      <c r="DW101" s="31">
        <v>8.7190146600000004E-2</v>
      </c>
      <c r="DX101" s="31">
        <v>8.7190146600000004E-2</v>
      </c>
      <c r="DY101" s="31">
        <v>0</v>
      </c>
      <c r="DZ101" s="31">
        <v>0</v>
      </c>
      <c r="EA101" s="31">
        <f t="shared" si="218"/>
        <v>-8.7190146600000004E-2</v>
      </c>
      <c r="EB101" s="37">
        <v>0</v>
      </c>
      <c r="EC101" s="37"/>
      <c r="ED101" s="37"/>
      <c r="EE101" s="37"/>
      <c r="EF101" s="37"/>
      <c r="EG101" s="37"/>
      <c r="EH101" s="37"/>
      <c r="EI101" s="37"/>
      <c r="EJ101" s="37"/>
      <c r="EK101" s="37"/>
      <c r="EL101" s="38"/>
      <c r="EM101" s="38"/>
      <c r="EN101" s="38"/>
      <c r="EO101" s="38"/>
      <c r="EP101" s="38"/>
      <c r="EQ101" s="38"/>
      <c r="ER101" s="31"/>
      <c r="ES101" s="31"/>
      <c r="ET101" s="36"/>
      <c r="EU101" s="36"/>
      <c r="EV101" s="36"/>
      <c r="EW101" s="36"/>
      <c r="EX101" s="36"/>
      <c r="EY101" s="36"/>
      <c r="EZ101" s="36"/>
      <c r="FA101" s="36"/>
      <c r="FB101" s="36"/>
      <c r="FC101" s="36"/>
      <c r="FD101" s="36"/>
      <c r="FE101" s="36"/>
      <c r="FF101" s="36"/>
      <c r="FG101" s="36"/>
      <c r="FH101" s="36"/>
      <c r="FI101" s="36"/>
      <c r="FJ101" s="36"/>
      <c r="FK101" s="36"/>
      <c r="FL101" s="36"/>
      <c r="FM101" s="36"/>
      <c r="FN101" s="36"/>
      <c r="FO101" s="36"/>
      <c r="FP101" s="36"/>
    </row>
    <row r="102" spans="1:172" s="27" customFormat="1" ht="33.75" customHeight="1" x14ac:dyDescent="0.2">
      <c r="A102" s="35" t="s">
        <v>192</v>
      </c>
      <c r="B102" s="35"/>
      <c r="C102" s="35"/>
      <c r="D102" s="35"/>
      <c r="E102" s="35"/>
      <c r="F102" s="36" t="s">
        <v>211</v>
      </c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7">
        <v>0</v>
      </c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>
        <v>0.1</v>
      </c>
      <c r="AV102" s="37"/>
      <c r="AW102" s="37"/>
      <c r="AX102" s="37"/>
      <c r="AY102" s="37"/>
      <c r="AZ102" s="37"/>
      <c r="BA102" s="37"/>
      <c r="BB102" s="37"/>
      <c r="BC102" s="37">
        <f t="shared" si="217"/>
        <v>0</v>
      </c>
      <c r="BD102" s="37"/>
      <c r="BE102" s="37"/>
      <c r="BF102" s="37"/>
      <c r="BG102" s="37"/>
      <c r="BH102" s="37"/>
      <c r="BI102" s="37"/>
      <c r="BJ102" s="37"/>
      <c r="BK102" s="37">
        <v>0</v>
      </c>
      <c r="BL102" s="37"/>
      <c r="BM102" s="37"/>
      <c r="BN102" s="37"/>
      <c r="BO102" s="37"/>
      <c r="BP102" s="37"/>
      <c r="BQ102" s="37"/>
      <c r="BR102" s="37"/>
      <c r="BS102" s="37">
        <v>0</v>
      </c>
      <c r="BT102" s="37"/>
      <c r="BU102" s="37"/>
      <c r="BV102" s="37"/>
      <c r="BW102" s="37"/>
      <c r="BX102" s="37"/>
      <c r="BY102" s="37"/>
      <c r="BZ102" s="37"/>
      <c r="CA102" s="37">
        <v>0</v>
      </c>
      <c r="CB102" s="37"/>
      <c r="CC102" s="37"/>
      <c r="CD102" s="37"/>
      <c r="CE102" s="37"/>
      <c r="CF102" s="37"/>
      <c r="CG102" s="37"/>
      <c r="CH102" s="37"/>
      <c r="CI102" s="37">
        <v>0</v>
      </c>
      <c r="CJ102" s="37"/>
      <c r="CK102" s="37"/>
      <c r="CL102" s="37"/>
      <c r="CM102" s="37"/>
      <c r="CN102" s="37"/>
      <c r="CO102" s="37"/>
      <c r="CP102" s="37"/>
      <c r="CQ102" s="37">
        <v>0</v>
      </c>
      <c r="CR102" s="37"/>
      <c r="CS102" s="37"/>
      <c r="CT102" s="37"/>
      <c r="CU102" s="37"/>
      <c r="CV102" s="37"/>
      <c r="CW102" s="37"/>
      <c r="CX102" s="37"/>
      <c r="CY102" s="37">
        <v>0</v>
      </c>
      <c r="CZ102" s="37"/>
      <c r="DA102" s="37"/>
      <c r="DB102" s="37"/>
      <c r="DC102" s="37"/>
      <c r="DD102" s="37"/>
      <c r="DE102" s="37"/>
      <c r="DF102" s="37"/>
      <c r="DG102" s="37">
        <v>0</v>
      </c>
      <c r="DH102" s="37"/>
      <c r="DI102" s="37"/>
      <c r="DJ102" s="37"/>
      <c r="DK102" s="37"/>
      <c r="DL102" s="37"/>
      <c r="DM102" s="37"/>
      <c r="DN102" s="37"/>
      <c r="DO102" s="37">
        <v>0</v>
      </c>
      <c r="DP102" s="37"/>
      <c r="DQ102" s="37"/>
      <c r="DR102" s="37"/>
      <c r="DS102" s="37"/>
      <c r="DT102" s="37"/>
      <c r="DU102" s="37"/>
      <c r="DV102" s="37"/>
      <c r="DW102" s="31">
        <v>0</v>
      </c>
      <c r="DX102" s="31">
        <v>0</v>
      </c>
      <c r="DY102" s="31">
        <v>0</v>
      </c>
      <c r="DZ102" s="31">
        <v>0</v>
      </c>
      <c r="EA102" s="31">
        <f t="shared" si="218"/>
        <v>0.1</v>
      </c>
      <c r="EB102" s="37">
        <v>0</v>
      </c>
      <c r="EC102" s="37"/>
      <c r="ED102" s="37"/>
      <c r="EE102" s="37"/>
      <c r="EF102" s="37"/>
      <c r="EG102" s="37"/>
      <c r="EH102" s="37"/>
      <c r="EI102" s="37"/>
      <c r="EJ102" s="37"/>
      <c r="EK102" s="37"/>
      <c r="EL102" s="38"/>
      <c r="EM102" s="38"/>
      <c r="EN102" s="38"/>
      <c r="EO102" s="38"/>
      <c r="EP102" s="38"/>
      <c r="EQ102" s="38"/>
      <c r="ER102" s="31"/>
      <c r="ES102" s="31"/>
      <c r="ET102" s="36"/>
      <c r="EU102" s="36"/>
      <c r="EV102" s="36"/>
      <c r="EW102" s="36"/>
      <c r="EX102" s="36"/>
      <c r="EY102" s="36"/>
      <c r="EZ102" s="36"/>
      <c r="FA102" s="36"/>
      <c r="FB102" s="36"/>
      <c r="FC102" s="36"/>
      <c r="FD102" s="36"/>
      <c r="FE102" s="36"/>
      <c r="FF102" s="36"/>
      <c r="FG102" s="36"/>
      <c r="FH102" s="36"/>
      <c r="FI102" s="36"/>
      <c r="FJ102" s="36"/>
      <c r="FK102" s="36"/>
      <c r="FL102" s="36"/>
      <c r="FM102" s="36"/>
      <c r="FN102" s="36"/>
      <c r="FO102" s="36"/>
      <c r="FP102" s="36"/>
    </row>
    <row r="103" spans="1:172" s="27" customFormat="1" ht="45.75" customHeight="1" x14ac:dyDescent="0.2">
      <c r="A103" s="35" t="s">
        <v>193</v>
      </c>
      <c r="B103" s="35"/>
      <c r="C103" s="35"/>
      <c r="D103" s="35"/>
      <c r="E103" s="35"/>
      <c r="F103" s="36" t="s">
        <v>194</v>
      </c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7">
        <v>0</v>
      </c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>
        <v>0</v>
      </c>
      <c r="AV103" s="37"/>
      <c r="AW103" s="37"/>
      <c r="AX103" s="37"/>
      <c r="AY103" s="37"/>
      <c r="AZ103" s="37"/>
      <c r="BA103" s="37"/>
      <c r="BB103" s="37"/>
      <c r="BC103" s="37">
        <f t="shared" si="217"/>
        <v>3.0719276500000001</v>
      </c>
      <c r="BD103" s="37"/>
      <c r="BE103" s="37"/>
      <c r="BF103" s="37"/>
      <c r="BG103" s="37"/>
      <c r="BH103" s="37"/>
      <c r="BI103" s="37"/>
      <c r="BJ103" s="37"/>
      <c r="BK103" s="37">
        <v>0</v>
      </c>
      <c r="BL103" s="37"/>
      <c r="BM103" s="37"/>
      <c r="BN103" s="37"/>
      <c r="BO103" s="37"/>
      <c r="BP103" s="37"/>
      <c r="BQ103" s="37"/>
      <c r="BR103" s="37"/>
      <c r="BS103" s="37">
        <v>0</v>
      </c>
      <c r="BT103" s="37"/>
      <c r="BU103" s="37"/>
      <c r="BV103" s="37"/>
      <c r="BW103" s="37"/>
      <c r="BX103" s="37"/>
      <c r="BY103" s="37"/>
      <c r="BZ103" s="37"/>
      <c r="CA103" s="37">
        <v>0</v>
      </c>
      <c r="CB103" s="37"/>
      <c r="CC103" s="37"/>
      <c r="CD103" s="37"/>
      <c r="CE103" s="37"/>
      <c r="CF103" s="37"/>
      <c r="CG103" s="37"/>
      <c r="CH103" s="37"/>
      <c r="CI103" s="37">
        <v>0</v>
      </c>
      <c r="CJ103" s="37"/>
      <c r="CK103" s="37"/>
      <c r="CL103" s="37"/>
      <c r="CM103" s="37"/>
      <c r="CN103" s="37"/>
      <c r="CO103" s="37"/>
      <c r="CP103" s="37"/>
      <c r="CQ103" s="37">
        <v>0</v>
      </c>
      <c r="CR103" s="37"/>
      <c r="CS103" s="37"/>
      <c r="CT103" s="37"/>
      <c r="CU103" s="37"/>
      <c r="CV103" s="37"/>
      <c r="CW103" s="37"/>
      <c r="CX103" s="37"/>
      <c r="CY103" s="37">
        <v>0</v>
      </c>
      <c r="CZ103" s="37"/>
      <c r="DA103" s="37"/>
      <c r="DB103" s="37"/>
      <c r="DC103" s="37"/>
      <c r="DD103" s="37"/>
      <c r="DE103" s="37"/>
      <c r="DF103" s="37"/>
      <c r="DG103" s="37">
        <v>0</v>
      </c>
      <c r="DH103" s="37"/>
      <c r="DI103" s="37"/>
      <c r="DJ103" s="37"/>
      <c r="DK103" s="37"/>
      <c r="DL103" s="37"/>
      <c r="DM103" s="37"/>
      <c r="DN103" s="37"/>
      <c r="DO103" s="37">
        <v>3.0719276500000001</v>
      </c>
      <c r="DP103" s="37"/>
      <c r="DQ103" s="37"/>
      <c r="DR103" s="37"/>
      <c r="DS103" s="37"/>
      <c r="DT103" s="37"/>
      <c r="DU103" s="37"/>
      <c r="DV103" s="37"/>
      <c r="DW103" s="31">
        <v>3.0719276500000001</v>
      </c>
      <c r="DX103" s="31">
        <v>3.0719276500000001</v>
      </c>
      <c r="DY103" s="31">
        <v>3.0719276500000001</v>
      </c>
      <c r="DZ103" s="31">
        <v>0</v>
      </c>
      <c r="EA103" s="31">
        <f t="shared" si="218"/>
        <v>-3.0719276500000001</v>
      </c>
      <c r="EB103" s="37">
        <v>0</v>
      </c>
      <c r="EC103" s="37"/>
      <c r="ED103" s="37"/>
      <c r="EE103" s="37"/>
      <c r="EF103" s="37"/>
      <c r="EG103" s="37"/>
      <c r="EH103" s="37"/>
      <c r="EI103" s="37"/>
      <c r="EJ103" s="37"/>
      <c r="EK103" s="37"/>
      <c r="EL103" s="38"/>
      <c r="EM103" s="38"/>
      <c r="EN103" s="38"/>
      <c r="EO103" s="38"/>
      <c r="EP103" s="38"/>
      <c r="EQ103" s="38"/>
      <c r="ER103" s="31"/>
      <c r="ES103" s="31"/>
      <c r="ET103" s="36"/>
      <c r="EU103" s="36"/>
      <c r="EV103" s="36"/>
      <c r="EW103" s="36"/>
      <c r="EX103" s="36"/>
      <c r="EY103" s="36"/>
      <c r="EZ103" s="36"/>
      <c r="FA103" s="36"/>
      <c r="FB103" s="36"/>
      <c r="FC103" s="36"/>
      <c r="FD103" s="36"/>
      <c r="FE103" s="36"/>
      <c r="FF103" s="36"/>
      <c r="FG103" s="36"/>
      <c r="FH103" s="36"/>
      <c r="FI103" s="36"/>
      <c r="FJ103" s="36"/>
      <c r="FK103" s="36"/>
      <c r="FL103" s="36"/>
      <c r="FM103" s="36"/>
      <c r="FN103" s="36"/>
      <c r="FO103" s="36"/>
      <c r="FP103" s="36"/>
    </row>
    <row r="104" spans="1:172" s="27" customFormat="1" ht="24" customHeight="1" x14ac:dyDescent="0.2">
      <c r="A104" s="35" t="s">
        <v>195</v>
      </c>
      <c r="B104" s="35"/>
      <c r="C104" s="35"/>
      <c r="D104" s="35"/>
      <c r="E104" s="35"/>
      <c r="F104" s="36" t="s">
        <v>220</v>
      </c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7">
        <v>0</v>
      </c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>
        <v>0</v>
      </c>
      <c r="AV104" s="37"/>
      <c r="AW104" s="37"/>
      <c r="AX104" s="37"/>
      <c r="AY104" s="37"/>
      <c r="AZ104" s="37"/>
      <c r="BA104" s="37"/>
      <c r="BB104" s="37"/>
      <c r="BC104" s="37">
        <f t="shared" si="217"/>
        <v>0.36880299999999999</v>
      </c>
      <c r="BD104" s="37"/>
      <c r="BE104" s="37"/>
      <c r="BF104" s="37"/>
      <c r="BG104" s="37"/>
      <c r="BH104" s="37"/>
      <c r="BI104" s="37"/>
      <c r="BJ104" s="37"/>
      <c r="BK104" s="37">
        <v>0</v>
      </c>
      <c r="BL104" s="37"/>
      <c r="BM104" s="37"/>
      <c r="BN104" s="37"/>
      <c r="BO104" s="37"/>
      <c r="BP104" s="37"/>
      <c r="BQ104" s="37"/>
      <c r="BR104" s="37"/>
      <c r="BS104" s="37">
        <v>0</v>
      </c>
      <c r="BT104" s="37"/>
      <c r="BU104" s="37"/>
      <c r="BV104" s="37"/>
      <c r="BW104" s="37"/>
      <c r="BX104" s="37"/>
      <c r="BY104" s="37"/>
      <c r="BZ104" s="37"/>
      <c r="CA104" s="37">
        <v>0</v>
      </c>
      <c r="CB104" s="37"/>
      <c r="CC104" s="37"/>
      <c r="CD104" s="37"/>
      <c r="CE104" s="37"/>
      <c r="CF104" s="37"/>
      <c r="CG104" s="37"/>
      <c r="CH104" s="37"/>
      <c r="CI104" s="37">
        <v>0</v>
      </c>
      <c r="CJ104" s="37"/>
      <c r="CK104" s="37"/>
      <c r="CL104" s="37"/>
      <c r="CM104" s="37"/>
      <c r="CN104" s="37"/>
      <c r="CO104" s="37"/>
      <c r="CP104" s="37"/>
      <c r="CQ104" s="37">
        <v>0</v>
      </c>
      <c r="CR104" s="37"/>
      <c r="CS104" s="37"/>
      <c r="CT104" s="37"/>
      <c r="CU104" s="37"/>
      <c r="CV104" s="37"/>
      <c r="CW104" s="37"/>
      <c r="CX104" s="37"/>
      <c r="CY104" s="37">
        <v>0</v>
      </c>
      <c r="CZ104" s="37"/>
      <c r="DA104" s="37"/>
      <c r="DB104" s="37"/>
      <c r="DC104" s="37"/>
      <c r="DD104" s="37"/>
      <c r="DE104" s="37"/>
      <c r="DF104" s="37"/>
      <c r="DG104" s="37">
        <v>0</v>
      </c>
      <c r="DH104" s="37"/>
      <c r="DI104" s="37"/>
      <c r="DJ104" s="37"/>
      <c r="DK104" s="37"/>
      <c r="DL104" s="37"/>
      <c r="DM104" s="37"/>
      <c r="DN104" s="37"/>
      <c r="DO104" s="37">
        <v>0.36880299999999999</v>
      </c>
      <c r="DP104" s="37"/>
      <c r="DQ104" s="37"/>
      <c r="DR104" s="37"/>
      <c r="DS104" s="37"/>
      <c r="DT104" s="37"/>
      <c r="DU104" s="37"/>
      <c r="DV104" s="37"/>
      <c r="DW104" s="31">
        <v>0.36880000000000002</v>
      </c>
      <c r="DX104" s="31">
        <v>0.36880000000000002</v>
      </c>
      <c r="DY104" s="31">
        <v>0.36880000000000002</v>
      </c>
      <c r="DZ104" s="31">
        <v>0.36880000000000002</v>
      </c>
      <c r="EA104" s="31">
        <f>SUM(AU104-BC104)</f>
        <v>-0.36880299999999999</v>
      </c>
      <c r="EB104" s="37">
        <v>0</v>
      </c>
      <c r="EC104" s="37"/>
      <c r="ED104" s="37"/>
      <c r="EE104" s="37"/>
      <c r="EF104" s="37"/>
      <c r="EG104" s="37"/>
      <c r="EH104" s="37"/>
      <c r="EI104" s="37"/>
      <c r="EJ104" s="37"/>
      <c r="EK104" s="37"/>
      <c r="EL104" s="38"/>
      <c r="EM104" s="38"/>
      <c r="EN104" s="38"/>
      <c r="EO104" s="38"/>
      <c r="EP104" s="38"/>
      <c r="EQ104" s="38"/>
      <c r="ER104" s="31"/>
      <c r="ES104" s="31"/>
      <c r="ET104" s="36"/>
      <c r="EU104" s="36"/>
      <c r="EV104" s="36"/>
      <c r="EW104" s="36"/>
      <c r="EX104" s="36"/>
      <c r="EY104" s="36"/>
      <c r="EZ104" s="36"/>
      <c r="FA104" s="36"/>
      <c r="FB104" s="36"/>
      <c r="FC104" s="36"/>
      <c r="FD104" s="36"/>
      <c r="FE104" s="36"/>
      <c r="FF104" s="36"/>
      <c r="FG104" s="36"/>
      <c r="FH104" s="36"/>
      <c r="FI104" s="36"/>
      <c r="FJ104" s="36"/>
      <c r="FK104" s="36"/>
      <c r="FL104" s="36"/>
      <c r="FM104" s="36"/>
      <c r="FN104" s="36"/>
      <c r="FO104" s="36"/>
      <c r="FP104" s="36"/>
    </row>
    <row r="105" spans="1:172" s="27" customFormat="1" ht="33" customHeight="1" x14ac:dyDescent="0.2">
      <c r="A105" s="35" t="s">
        <v>196</v>
      </c>
      <c r="B105" s="35"/>
      <c r="C105" s="35"/>
      <c r="D105" s="35"/>
      <c r="E105" s="35"/>
      <c r="F105" s="36" t="s">
        <v>197</v>
      </c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7">
        <v>0</v>
      </c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>
        <v>0</v>
      </c>
      <c r="AV105" s="37"/>
      <c r="AW105" s="37"/>
      <c r="AX105" s="37"/>
      <c r="AY105" s="37"/>
      <c r="AZ105" s="37"/>
      <c r="BA105" s="37"/>
      <c r="BB105" s="37"/>
      <c r="BC105" s="37">
        <f t="shared" si="217"/>
        <v>5.6384899904000001</v>
      </c>
      <c r="BD105" s="37"/>
      <c r="BE105" s="37"/>
      <c r="BF105" s="37"/>
      <c r="BG105" s="37"/>
      <c r="BH105" s="37"/>
      <c r="BI105" s="37"/>
      <c r="BJ105" s="37"/>
      <c r="BK105" s="37">
        <v>0</v>
      </c>
      <c r="BL105" s="37"/>
      <c r="BM105" s="37"/>
      <c r="BN105" s="37"/>
      <c r="BO105" s="37"/>
      <c r="BP105" s="37"/>
      <c r="BQ105" s="37"/>
      <c r="BR105" s="37"/>
      <c r="BS105" s="37">
        <v>0.24088999999999999</v>
      </c>
      <c r="BT105" s="37"/>
      <c r="BU105" s="37"/>
      <c r="BV105" s="37"/>
      <c r="BW105" s="37"/>
      <c r="BX105" s="37"/>
      <c r="BY105" s="37"/>
      <c r="BZ105" s="37"/>
      <c r="CA105" s="37">
        <v>0</v>
      </c>
      <c r="CB105" s="37"/>
      <c r="CC105" s="37"/>
      <c r="CD105" s="37"/>
      <c r="CE105" s="37"/>
      <c r="CF105" s="37"/>
      <c r="CG105" s="37"/>
      <c r="CH105" s="37"/>
      <c r="CI105" s="37">
        <v>0</v>
      </c>
      <c r="CJ105" s="37"/>
      <c r="CK105" s="37"/>
      <c r="CL105" s="37"/>
      <c r="CM105" s="37"/>
      <c r="CN105" s="37"/>
      <c r="CO105" s="37"/>
      <c r="CP105" s="37"/>
      <c r="CQ105" s="37">
        <v>0</v>
      </c>
      <c r="CR105" s="37"/>
      <c r="CS105" s="37"/>
      <c r="CT105" s="37"/>
      <c r="CU105" s="37"/>
      <c r="CV105" s="37"/>
      <c r="CW105" s="37"/>
      <c r="CX105" s="37"/>
      <c r="CY105" s="37">
        <v>0</v>
      </c>
      <c r="CZ105" s="37"/>
      <c r="DA105" s="37"/>
      <c r="DB105" s="37"/>
      <c r="DC105" s="37"/>
      <c r="DD105" s="37"/>
      <c r="DE105" s="37"/>
      <c r="DF105" s="37"/>
      <c r="DG105" s="37">
        <v>0</v>
      </c>
      <c r="DH105" s="37"/>
      <c r="DI105" s="37"/>
      <c r="DJ105" s="37"/>
      <c r="DK105" s="37"/>
      <c r="DL105" s="37"/>
      <c r="DM105" s="37"/>
      <c r="DN105" s="37"/>
      <c r="DO105" s="37">
        <v>5.3975999903999998</v>
      </c>
      <c r="DP105" s="37"/>
      <c r="DQ105" s="37"/>
      <c r="DR105" s="37"/>
      <c r="DS105" s="37"/>
      <c r="DT105" s="37"/>
      <c r="DU105" s="37"/>
      <c r="DV105" s="37"/>
      <c r="DW105" s="31">
        <f>0.24089+5.3975999904</f>
        <v>5.6384899904000001</v>
      </c>
      <c r="DX105" s="31">
        <v>5.3975999903999998</v>
      </c>
      <c r="DY105" s="31">
        <f>0.24089+5.3975999904</f>
        <v>5.6384899904000001</v>
      </c>
      <c r="DZ105" s="31">
        <v>5.3975999903999998</v>
      </c>
      <c r="EA105" s="31">
        <f>SUM(AU105-BC105)</f>
        <v>-5.6384899904000001</v>
      </c>
      <c r="EB105" s="37">
        <v>0</v>
      </c>
      <c r="EC105" s="37"/>
      <c r="ED105" s="37"/>
      <c r="EE105" s="37"/>
      <c r="EF105" s="37"/>
      <c r="EG105" s="37"/>
      <c r="EH105" s="37"/>
      <c r="EI105" s="37"/>
      <c r="EJ105" s="37"/>
      <c r="EK105" s="37"/>
      <c r="EL105" s="38"/>
      <c r="EM105" s="38"/>
      <c r="EN105" s="38"/>
      <c r="EO105" s="38"/>
      <c r="EP105" s="38"/>
      <c r="EQ105" s="38"/>
      <c r="ER105" s="31"/>
      <c r="ES105" s="31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6"/>
    </row>
    <row r="106" spans="1:172" s="24" customFormat="1" ht="15.75" customHeight="1" x14ac:dyDescent="0.2">
      <c r="I106" s="25" t="s">
        <v>198</v>
      </c>
      <c r="J106" s="24" t="s">
        <v>199</v>
      </c>
      <c r="BC106" s="39"/>
      <c r="BD106" s="39"/>
      <c r="BE106" s="39"/>
      <c r="BF106" s="39"/>
      <c r="BG106" s="39"/>
      <c r="BH106" s="39"/>
      <c r="BI106" s="39"/>
      <c r="BJ106" s="39"/>
      <c r="DW106" s="26"/>
    </row>
    <row r="107" spans="1:172" s="24" customFormat="1" ht="10.5" x14ac:dyDescent="0.2">
      <c r="G107" s="25"/>
      <c r="H107" s="25"/>
      <c r="I107" s="25" t="s">
        <v>200</v>
      </c>
      <c r="J107" s="24" t="s">
        <v>201</v>
      </c>
    </row>
    <row r="108" spans="1:172" s="24" customFormat="1" ht="12.75" customHeight="1" x14ac:dyDescent="0.2">
      <c r="F108" s="25"/>
      <c r="G108" s="25"/>
      <c r="H108" s="25"/>
      <c r="I108" s="25" t="s">
        <v>202</v>
      </c>
      <c r="J108" s="24" t="s">
        <v>203</v>
      </c>
    </row>
    <row r="109" spans="1:172" s="24" customFormat="1" ht="6" customHeight="1" x14ac:dyDescent="0.2"/>
    <row r="110" spans="1:172" s="24" customFormat="1" ht="10.5" x14ac:dyDescent="0.2">
      <c r="G110" s="24" t="s">
        <v>204</v>
      </c>
    </row>
  </sheetData>
  <mergeCells count="1537">
    <mergeCell ref="ET1:FR1"/>
    <mergeCell ref="A2:FP2"/>
    <mergeCell ref="CG3:DR3"/>
    <mergeCell ref="ET4:GA4"/>
    <mergeCell ref="A9:E11"/>
    <mergeCell ref="F9:AI11"/>
    <mergeCell ref="AJ9:AT11"/>
    <mergeCell ref="AU9:DV9"/>
    <mergeCell ref="DW9:DX10"/>
    <mergeCell ref="DG11:DN11"/>
    <mergeCell ref="DO11:DV11"/>
    <mergeCell ref="ES3:FW3"/>
    <mergeCell ref="EL10:EQ11"/>
    <mergeCell ref="ER10:ES10"/>
    <mergeCell ref="AU11:BB11"/>
    <mergeCell ref="BC11:BJ11"/>
    <mergeCell ref="BK11:BR11"/>
    <mergeCell ref="BS11:BZ11"/>
    <mergeCell ref="CA11:CH11"/>
    <mergeCell ref="CI11:CP11"/>
    <mergeCell ref="CQ11:CX11"/>
    <mergeCell ref="CY11:DF11"/>
    <mergeCell ref="DY9:DZ10"/>
    <mergeCell ref="EA9:EA11"/>
    <mergeCell ref="EB9:ES9"/>
    <mergeCell ref="ET9:FP11"/>
    <mergeCell ref="AU10:BJ10"/>
    <mergeCell ref="BK10:BZ10"/>
    <mergeCell ref="CA10:CP10"/>
    <mergeCell ref="CQ10:DF10"/>
    <mergeCell ref="DG10:DV10"/>
    <mergeCell ref="EB10:EK11"/>
    <mergeCell ref="EL12:EQ12"/>
    <mergeCell ref="ET12:FP12"/>
    <mergeCell ref="A13:E13"/>
    <mergeCell ref="F13:AI13"/>
    <mergeCell ref="AJ13:AT13"/>
    <mergeCell ref="AU13:BB13"/>
    <mergeCell ref="BC13:BJ13"/>
    <mergeCell ref="BK13:BR13"/>
    <mergeCell ref="BS13:BZ13"/>
    <mergeCell ref="CA13:CH13"/>
    <mergeCell ref="CI12:CP12"/>
    <mergeCell ref="CQ12:CX12"/>
    <mergeCell ref="CY12:DF12"/>
    <mergeCell ref="DG12:DN12"/>
    <mergeCell ref="DO12:DV12"/>
    <mergeCell ref="EB12:EK12"/>
    <mergeCell ref="A12:E12"/>
    <mergeCell ref="F12:AI12"/>
    <mergeCell ref="AJ12:AT12"/>
    <mergeCell ref="AU12:BB12"/>
    <mergeCell ref="BC12:BJ12"/>
    <mergeCell ref="BK12:BR12"/>
    <mergeCell ref="BS12:BZ12"/>
    <mergeCell ref="CA12:CH12"/>
    <mergeCell ref="EL14:EQ14"/>
    <mergeCell ref="ET14:FP14"/>
    <mergeCell ref="A15:E15"/>
    <mergeCell ref="F15:AI15"/>
    <mergeCell ref="AJ15:AT15"/>
    <mergeCell ref="AU15:BB15"/>
    <mergeCell ref="BC15:BJ15"/>
    <mergeCell ref="BK15:BR15"/>
    <mergeCell ref="BS15:BZ15"/>
    <mergeCell ref="CA15:CH15"/>
    <mergeCell ref="CI14:CP14"/>
    <mergeCell ref="CQ14:CX14"/>
    <mergeCell ref="CY14:DF14"/>
    <mergeCell ref="DG14:DN14"/>
    <mergeCell ref="DO14:DV14"/>
    <mergeCell ref="EB14:EK14"/>
    <mergeCell ref="EL13:EQ13"/>
    <mergeCell ref="ET13:FP13"/>
    <mergeCell ref="A14:E14"/>
    <mergeCell ref="F14:AI14"/>
    <mergeCell ref="AJ14:AT14"/>
    <mergeCell ref="AU14:BB14"/>
    <mergeCell ref="BC14:BJ14"/>
    <mergeCell ref="BK14:BR14"/>
    <mergeCell ref="BS14:BZ14"/>
    <mergeCell ref="CA14:CH14"/>
    <mergeCell ref="CI13:CP13"/>
    <mergeCell ref="CQ13:CX13"/>
    <mergeCell ref="CY13:DF13"/>
    <mergeCell ref="DG13:DN13"/>
    <mergeCell ref="DO13:DV13"/>
    <mergeCell ref="EB13:EK13"/>
    <mergeCell ref="EL16:EQ16"/>
    <mergeCell ref="ET16:FP16"/>
    <mergeCell ref="A17:E17"/>
    <mergeCell ref="F17:AI17"/>
    <mergeCell ref="AJ17:AT17"/>
    <mergeCell ref="AU17:BB17"/>
    <mergeCell ref="BC17:BJ17"/>
    <mergeCell ref="BK17:BR17"/>
    <mergeCell ref="BS17:BZ17"/>
    <mergeCell ref="CA17:CH17"/>
    <mergeCell ref="CI16:CP16"/>
    <mergeCell ref="CQ16:CX16"/>
    <mergeCell ref="CY16:DF16"/>
    <mergeCell ref="DG16:DN16"/>
    <mergeCell ref="DO16:DV16"/>
    <mergeCell ref="EB16:EK16"/>
    <mergeCell ref="EL15:EQ15"/>
    <mergeCell ref="ET15:FP15"/>
    <mergeCell ref="A16:E16"/>
    <mergeCell ref="F16:AI16"/>
    <mergeCell ref="AJ16:AT16"/>
    <mergeCell ref="AU16:BB16"/>
    <mergeCell ref="BC16:BJ16"/>
    <mergeCell ref="BK16:BR16"/>
    <mergeCell ref="BS16:BZ16"/>
    <mergeCell ref="CA16:CH16"/>
    <mergeCell ref="CI15:CP15"/>
    <mergeCell ref="CQ15:CX15"/>
    <mergeCell ref="CY15:DF15"/>
    <mergeCell ref="DG15:DN15"/>
    <mergeCell ref="DO15:DV15"/>
    <mergeCell ref="EB15:EK15"/>
    <mergeCell ref="EL18:EQ18"/>
    <mergeCell ref="ET18:FP18"/>
    <mergeCell ref="A19:E19"/>
    <mergeCell ref="F19:AI19"/>
    <mergeCell ref="AJ19:AT19"/>
    <mergeCell ref="AU19:BB19"/>
    <mergeCell ref="BC19:BJ19"/>
    <mergeCell ref="BK19:BR19"/>
    <mergeCell ref="BS19:BZ19"/>
    <mergeCell ref="CA19:CH19"/>
    <mergeCell ref="CI18:CP18"/>
    <mergeCell ref="CQ18:CX18"/>
    <mergeCell ref="CY18:DF18"/>
    <mergeCell ref="DG18:DN18"/>
    <mergeCell ref="DO18:DV18"/>
    <mergeCell ref="EB18:EK18"/>
    <mergeCell ref="EL17:EQ17"/>
    <mergeCell ref="ET17:FP17"/>
    <mergeCell ref="A18:E18"/>
    <mergeCell ref="F18:AI18"/>
    <mergeCell ref="AJ18:AT18"/>
    <mergeCell ref="AU18:BB18"/>
    <mergeCell ref="BC18:BJ18"/>
    <mergeCell ref="BK18:BR18"/>
    <mergeCell ref="BS18:BZ18"/>
    <mergeCell ref="CA18:CH18"/>
    <mergeCell ref="CI17:CP17"/>
    <mergeCell ref="CQ17:CX17"/>
    <mergeCell ref="CY17:DF17"/>
    <mergeCell ref="DG17:DN17"/>
    <mergeCell ref="DO17:DV17"/>
    <mergeCell ref="EB17:EK17"/>
    <mergeCell ref="EL20:EQ20"/>
    <mergeCell ref="ET20:FP20"/>
    <mergeCell ref="A21:E21"/>
    <mergeCell ref="F21:AI21"/>
    <mergeCell ref="AJ21:AT21"/>
    <mergeCell ref="AU21:BB21"/>
    <mergeCell ref="BC21:BJ21"/>
    <mergeCell ref="BK21:BR21"/>
    <mergeCell ref="BS21:BZ21"/>
    <mergeCell ref="CA21:CH21"/>
    <mergeCell ref="CI20:CP20"/>
    <mergeCell ref="CQ20:CX20"/>
    <mergeCell ref="CY20:DF20"/>
    <mergeCell ref="DG20:DN20"/>
    <mergeCell ref="DO20:DV20"/>
    <mergeCell ref="EB20:EK20"/>
    <mergeCell ref="EL19:EQ19"/>
    <mergeCell ref="ET19:FP19"/>
    <mergeCell ref="A20:E20"/>
    <mergeCell ref="F20:AI20"/>
    <mergeCell ref="AJ20:AT20"/>
    <mergeCell ref="AU20:BB20"/>
    <mergeCell ref="BC20:BJ20"/>
    <mergeCell ref="BK20:BR20"/>
    <mergeCell ref="BS20:BZ20"/>
    <mergeCell ref="CA20:CH20"/>
    <mergeCell ref="CI19:CP19"/>
    <mergeCell ref="CQ19:CX19"/>
    <mergeCell ref="CY19:DF19"/>
    <mergeCell ref="DG19:DN19"/>
    <mergeCell ref="DO19:DV19"/>
    <mergeCell ref="EB19:EK19"/>
    <mergeCell ref="EL22:EQ22"/>
    <mergeCell ref="ET22:FP22"/>
    <mergeCell ref="A23:E23"/>
    <mergeCell ref="F23:AI23"/>
    <mergeCell ref="AJ23:AT23"/>
    <mergeCell ref="AU23:BB23"/>
    <mergeCell ref="BC23:BJ23"/>
    <mergeCell ref="BK23:BR23"/>
    <mergeCell ref="BS23:BZ23"/>
    <mergeCell ref="CA23:CH23"/>
    <mergeCell ref="CI22:CP22"/>
    <mergeCell ref="CQ22:CX22"/>
    <mergeCell ref="CY22:DF22"/>
    <mergeCell ref="DG22:DN22"/>
    <mergeCell ref="DO22:DV22"/>
    <mergeCell ref="EB22:EK22"/>
    <mergeCell ref="EL21:EQ21"/>
    <mergeCell ref="ET21:FP21"/>
    <mergeCell ref="A22:E22"/>
    <mergeCell ref="F22:AI22"/>
    <mergeCell ref="AJ22:AT22"/>
    <mergeCell ref="AU22:BB22"/>
    <mergeCell ref="BC22:BJ22"/>
    <mergeCell ref="BK22:BR22"/>
    <mergeCell ref="BS22:BZ22"/>
    <mergeCell ref="CA22:CH22"/>
    <mergeCell ref="CI21:CP21"/>
    <mergeCell ref="CQ21:CX21"/>
    <mergeCell ref="CY21:DF21"/>
    <mergeCell ref="DG21:DN21"/>
    <mergeCell ref="DO21:DV21"/>
    <mergeCell ref="EB21:EK21"/>
    <mergeCell ref="EL24:EQ24"/>
    <mergeCell ref="ET24:FP24"/>
    <mergeCell ref="A25:E25"/>
    <mergeCell ref="F25:AI25"/>
    <mergeCell ref="AJ25:AT25"/>
    <mergeCell ref="AU25:BB25"/>
    <mergeCell ref="BC25:BJ25"/>
    <mergeCell ref="BK25:BR25"/>
    <mergeCell ref="BS25:BZ25"/>
    <mergeCell ref="CA25:CH25"/>
    <mergeCell ref="CI24:CP24"/>
    <mergeCell ref="CQ24:CX24"/>
    <mergeCell ref="CY24:DF24"/>
    <mergeCell ref="DG24:DN24"/>
    <mergeCell ref="DO24:DV24"/>
    <mergeCell ref="EB24:EK24"/>
    <mergeCell ref="EL23:EQ23"/>
    <mergeCell ref="ET23:FP23"/>
    <mergeCell ref="A24:E24"/>
    <mergeCell ref="F24:AI24"/>
    <mergeCell ref="AJ24:AT24"/>
    <mergeCell ref="AU24:BB24"/>
    <mergeCell ref="BC24:BJ24"/>
    <mergeCell ref="BK24:BR24"/>
    <mergeCell ref="BS24:BZ24"/>
    <mergeCell ref="CA24:CH24"/>
    <mergeCell ref="CI23:CP23"/>
    <mergeCell ref="CQ23:CX23"/>
    <mergeCell ref="CY23:DF23"/>
    <mergeCell ref="DG23:DN23"/>
    <mergeCell ref="DO23:DV23"/>
    <mergeCell ref="EB23:EK23"/>
    <mergeCell ref="EL26:EQ26"/>
    <mergeCell ref="ET26:FP26"/>
    <mergeCell ref="A27:E27"/>
    <mergeCell ref="F27:AI27"/>
    <mergeCell ref="AJ27:AT27"/>
    <mergeCell ref="AU27:BB27"/>
    <mergeCell ref="BC27:BJ27"/>
    <mergeCell ref="BK27:BR27"/>
    <mergeCell ref="BS27:BZ27"/>
    <mergeCell ref="CA27:CH27"/>
    <mergeCell ref="CI26:CP26"/>
    <mergeCell ref="CQ26:CX26"/>
    <mergeCell ref="CY26:DF26"/>
    <mergeCell ref="DG26:DN26"/>
    <mergeCell ref="DO26:DV26"/>
    <mergeCell ref="EB26:EK26"/>
    <mergeCell ref="EL25:EQ25"/>
    <mergeCell ref="ET25:FP25"/>
    <mergeCell ref="A26:E26"/>
    <mergeCell ref="F26:AI26"/>
    <mergeCell ref="AJ26:AT26"/>
    <mergeCell ref="AU26:BB26"/>
    <mergeCell ref="BC26:BJ26"/>
    <mergeCell ref="BK26:BR26"/>
    <mergeCell ref="BS26:BZ26"/>
    <mergeCell ref="CA26:CH26"/>
    <mergeCell ref="CI25:CP25"/>
    <mergeCell ref="CQ25:CX25"/>
    <mergeCell ref="CY25:DF25"/>
    <mergeCell ref="DG25:DN25"/>
    <mergeCell ref="DO25:DV25"/>
    <mergeCell ref="EB25:EK25"/>
    <mergeCell ref="EL28:EQ28"/>
    <mergeCell ref="ET28:FP28"/>
    <mergeCell ref="A29:E29"/>
    <mergeCell ref="F29:AI29"/>
    <mergeCell ref="AJ29:AT29"/>
    <mergeCell ref="AU29:BB29"/>
    <mergeCell ref="BC29:BJ29"/>
    <mergeCell ref="BK29:BR29"/>
    <mergeCell ref="BS29:BZ29"/>
    <mergeCell ref="CA29:CH29"/>
    <mergeCell ref="CI28:CP28"/>
    <mergeCell ref="CQ28:CX28"/>
    <mergeCell ref="CY28:DF28"/>
    <mergeCell ref="DG28:DN28"/>
    <mergeCell ref="DO28:DV28"/>
    <mergeCell ref="EB28:EK28"/>
    <mergeCell ref="EL27:EQ27"/>
    <mergeCell ref="ET27:FP27"/>
    <mergeCell ref="A28:E28"/>
    <mergeCell ref="F28:AI28"/>
    <mergeCell ref="AJ28:AT28"/>
    <mergeCell ref="AU28:BB28"/>
    <mergeCell ref="BC28:BJ28"/>
    <mergeCell ref="BK28:BR28"/>
    <mergeCell ref="BS28:BZ28"/>
    <mergeCell ref="CA28:CH28"/>
    <mergeCell ref="CI27:CP27"/>
    <mergeCell ref="CQ27:CX27"/>
    <mergeCell ref="CY27:DF27"/>
    <mergeCell ref="DG27:DN27"/>
    <mergeCell ref="DO27:DV27"/>
    <mergeCell ref="EB27:EK27"/>
    <mergeCell ref="EL30:EQ30"/>
    <mergeCell ref="ET30:FP30"/>
    <mergeCell ref="A31:E31"/>
    <mergeCell ref="F31:AI31"/>
    <mergeCell ref="AJ31:AT31"/>
    <mergeCell ref="AU31:BB31"/>
    <mergeCell ref="BC31:BJ31"/>
    <mergeCell ref="BK31:BR31"/>
    <mergeCell ref="BS31:BZ31"/>
    <mergeCell ref="CA31:CH31"/>
    <mergeCell ref="CI30:CP30"/>
    <mergeCell ref="CQ30:CX30"/>
    <mergeCell ref="CY30:DF30"/>
    <mergeCell ref="DG30:DN30"/>
    <mergeCell ref="DO30:DV30"/>
    <mergeCell ref="EB30:EK30"/>
    <mergeCell ref="EL29:EQ29"/>
    <mergeCell ref="ET29:FP29"/>
    <mergeCell ref="A30:E30"/>
    <mergeCell ref="F30:AI30"/>
    <mergeCell ref="AJ30:AT30"/>
    <mergeCell ref="AU30:BB30"/>
    <mergeCell ref="BC30:BJ30"/>
    <mergeCell ref="BK30:BR30"/>
    <mergeCell ref="BS30:BZ30"/>
    <mergeCell ref="CA30:CH30"/>
    <mergeCell ref="CI29:CP29"/>
    <mergeCell ref="CQ29:CX29"/>
    <mergeCell ref="CY29:DF29"/>
    <mergeCell ref="DG29:DN29"/>
    <mergeCell ref="DO29:DV29"/>
    <mergeCell ref="EB29:EK29"/>
    <mergeCell ref="EL32:EQ32"/>
    <mergeCell ref="ET32:FP32"/>
    <mergeCell ref="A33:E33"/>
    <mergeCell ref="F33:AI33"/>
    <mergeCell ref="AJ33:AT33"/>
    <mergeCell ref="AU33:BB33"/>
    <mergeCell ref="BC33:BJ33"/>
    <mergeCell ref="BK33:BR33"/>
    <mergeCell ref="BS33:BZ33"/>
    <mergeCell ref="CA33:CH33"/>
    <mergeCell ref="CI32:CP32"/>
    <mergeCell ref="CQ32:CX32"/>
    <mergeCell ref="CY32:DF32"/>
    <mergeCell ref="DG32:DN32"/>
    <mergeCell ref="DO32:DV32"/>
    <mergeCell ref="EB32:EK32"/>
    <mergeCell ref="EL31:EQ31"/>
    <mergeCell ref="ET31:FP31"/>
    <mergeCell ref="A32:E32"/>
    <mergeCell ref="F32:AI32"/>
    <mergeCell ref="AJ32:AT32"/>
    <mergeCell ref="AU32:BB32"/>
    <mergeCell ref="BC32:BJ32"/>
    <mergeCell ref="BK32:BR32"/>
    <mergeCell ref="BS32:BZ32"/>
    <mergeCell ref="CA32:CH32"/>
    <mergeCell ref="CI31:CP31"/>
    <mergeCell ref="CQ31:CX31"/>
    <mergeCell ref="CY31:DF31"/>
    <mergeCell ref="DG31:DN31"/>
    <mergeCell ref="DO31:DV31"/>
    <mergeCell ref="EB31:EK31"/>
    <mergeCell ref="EL34:EQ34"/>
    <mergeCell ref="ET34:FP34"/>
    <mergeCell ref="A35:E35"/>
    <mergeCell ref="F35:AI35"/>
    <mergeCell ref="AJ35:AT35"/>
    <mergeCell ref="AU35:BB35"/>
    <mergeCell ref="BC35:BJ35"/>
    <mergeCell ref="BK35:BR35"/>
    <mergeCell ref="BS35:BZ35"/>
    <mergeCell ref="CA35:CH35"/>
    <mergeCell ref="CI34:CP34"/>
    <mergeCell ref="CQ34:CX34"/>
    <mergeCell ref="CY34:DF34"/>
    <mergeCell ref="DG34:DN34"/>
    <mergeCell ref="DO34:DV34"/>
    <mergeCell ref="EB34:EK34"/>
    <mergeCell ref="EL33:EQ33"/>
    <mergeCell ref="ET33:FP33"/>
    <mergeCell ref="A34:E34"/>
    <mergeCell ref="F34:AI34"/>
    <mergeCell ref="AJ34:AT34"/>
    <mergeCell ref="AU34:BB34"/>
    <mergeCell ref="BC34:BJ34"/>
    <mergeCell ref="BK34:BR34"/>
    <mergeCell ref="BS34:BZ34"/>
    <mergeCell ref="CA34:CH34"/>
    <mergeCell ref="CI33:CP33"/>
    <mergeCell ref="CQ33:CX33"/>
    <mergeCell ref="CY33:DF33"/>
    <mergeCell ref="DG33:DN33"/>
    <mergeCell ref="DO33:DV33"/>
    <mergeCell ref="EB33:EK33"/>
    <mergeCell ref="EL36:EQ36"/>
    <mergeCell ref="ET36:FP36"/>
    <mergeCell ref="A37:E37"/>
    <mergeCell ref="F37:AI37"/>
    <mergeCell ref="AJ37:AT37"/>
    <mergeCell ref="AU37:BB37"/>
    <mergeCell ref="BC37:BJ37"/>
    <mergeCell ref="BK37:BR37"/>
    <mergeCell ref="BS37:BZ37"/>
    <mergeCell ref="CA37:CH37"/>
    <mergeCell ref="CI36:CP36"/>
    <mergeCell ref="CQ36:CX36"/>
    <mergeCell ref="CY36:DF36"/>
    <mergeCell ref="DG36:DN36"/>
    <mergeCell ref="DO36:DV36"/>
    <mergeCell ref="EB36:EK36"/>
    <mergeCell ref="EL35:EQ35"/>
    <mergeCell ref="ET35:FP35"/>
    <mergeCell ref="A36:E36"/>
    <mergeCell ref="F36:AI36"/>
    <mergeCell ref="AJ36:AT36"/>
    <mergeCell ref="AU36:BB36"/>
    <mergeCell ref="BC36:BJ36"/>
    <mergeCell ref="BK36:BR36"/>
    <mergeCell ref="BS36:BZ36"/>
    <mergeCell ref="CA36:CH36"/>
    <mergeCell ref="CI35:CP35"/>
    <mergeCell ref="CQ35:CX35"/>
    <mergeCell ref="CY35:DF35"/>
    <mergeCell ref="DG35:DN35"/>
    <mergeCell ref="DO35:DV35"/>
    <mergeCell ref="EB35:EK35"/>
    <mergeCell ref="EL38:EQ38"/>
    <mergeCell ref="ET38:FP38"/>
    <mergeCell ref="A39:E39"/>
    <mergeCell ref="F39:AI39"/>
    <mergeCell ref="AJ39:AT39"/>
    <mergeCell ref="AU39:BB39"/>
    <mergeCell ref="BC39:BJ39"/>
    <mergeCell ref="BK39:BR39"/>
    <mergeCell ref="BS39:BZ39"/>
    <mergeCell ref="CA39:CH39"/>
    <mergeCell ref="CI38:CP38"/>
    <mergeCell ref="CQ38:CX38"/>
    <mergeCell ref="CY38:DF38"/>
    <mergeCell ref="DG38:DN38"/>
    <mergeCell ref="DO38:DV38"/>
    <mergeCell ref="EB38:EK38"/>
    <mergeCell ref="EL37:EQ37"/>
    <mergeCell ref="ET37:FP37"/>
    <mergeCell ref="A38:E38"/>
    <mergeCell ref="F38:AI38"/>
    <mergeCell ref="AJ38:AT38"/>
    <mergeCell ref="AU38:BB38"/>
    <mergeCell ref="BC38:BJ38"/>
    <mergeCell ref="BK38:BR38"/>
    <mergeCell ref="BS38:BZ38"/>
    <mergeCell ref="CA38:CH38"/>
    <mergeCell ref="CI37:CP37"/>
    <mergeCell ref="CQ37:CX37"/>
    <mergeCell ref="CY37:DF37"/>
    <mergeCell ref="DG37:DN37"/>
    <mergeCell ref="DO37:DV37"/>
    <mergeCell ref="EB37:EK37"/>
    <mergeCell ref="EL40:EQ40"/>
    <mergeCell ref="ET40:FP40"/>
    <mergeCell ref="A41:E41"/>
    <mergeCell ref="F41:AI41"/>
    <mergeCell ref="AJ41:AT41"/>
    <mergeCell ref="AU41:BB41"/>
    <mergeCell ref="BC41:BJ41"/>
    <mergeCell ref="BK41:BR41"/>
    <mergeCell ref="BS41:BZ41"/>
    <mergeCell ref="CA41:CH41"/>
    <mergeCell ref="CI40:CP40"/>
    <mergeCell ref="CQ40:CX40"/>
    <mergeCell ref="CY40:DF40"/>
    <mergeCell ref="DG40:DN40"/>
    <mergeCell ref="DO40:DV40"/>
    <mergeCell ref="EB40:EK40"/>
    <mergeCell ref="EL39:EQ39"/>
    <mergeCell ref="ET39:FP39"/>
    <mergeCell ref="A40:E40"/>
    <mergeCell ref="F40:AI40"/>
    <mergeCell ref="AJ40:AT40"/>
    <mergeCell ref="AU40:BB40"/>
    <mergeCell ref="BC40:BJ40"/>
    <mergeCell ref="BK40:BR40"/>
    <mergeCell ref="BS40:BZ40"/>
    <mergeCell ref="CA40:CH40"/>
    <mergeCell ref="CI39:CP39"/>
    <mergeCell ref="CQ39:CX39"/>
    <mergeCell ref="CY39:DF39"/>
    <mergeCell ref="DG39:DN39"/>
    <mergeCell ref="DO39:DV39"/>
    <mergeCell ref="EB39:EK39"/>
    <mergeCell ref="EL42:EQ42"/>
    <mergeCell ref="ET42:FP42"/>
    <mergeCell ref="A43:E43"/>
    <mergeCell ref="F43:AI43"/>
    <mergeCell ref="AJ43:AT43"/>
    <mergeCell ref="AU43:BB43"/>
    <mergeCell ref="BC43:BJ43"/>
    <mergeCell ref="BK43:BR43"/>
    <mergeCell ref="BS43:BZ43"/>
    <mergeCell ref="CA43:CH43"/>
    <mergeCell ref="CI42:CP42"/>
    <mergeCell ref="CQ42:CX42"/>
    <mergeCell ref="CY42:DF42"/>
    <mergeCell ref="DG42:DN42"/>
    <mergeCell ref="DO42:DV42"/>
    <mergeCell ref="EB42:EK42"/>
    <mergeCell ref="EL41:EQ41"/>
    <mergeCell ref="ET41:FP41"/>
    <mergeCell ref="A42:E42"/>
    <mergeCell ref="F42:AI42"/>
    <mergeCell ref="AJ42:AT42"/>
    <mergeCell ref="AU42:BB42"/>
    <mergeCell ref="BC42:BJ42"/>
    <mergeCell ref="BK42:BR42"/>
    <mergeCell ref="BS42:BZ42"/>
    <mergeCell ref="CA42:CH42"/>
    <mergeCell ref="CI41:CP41"/>
    <mergeCell ref="CQ41:CX41"/>
    <mergeCell ref="CY41:DF41"/>
    <mergeCell ref="DG41:DN41"/>
    <mergeCell ref="DO41:DV41"/>
    <mergeCell ref="EB41:EK41"/>
    <mergeCell ref="EL44:EQ44"/>
    <mergeCell ref="ET44:FP44"/>
    <mergeCell ref="A45:E45"/>
    <mergeCell ref="F45:AI45"/>
    <mergeCell ref="AJ45:AT45"/>
    <mergeCell ref="AU45:BB45"/>
    <mergeCell ref="BC45:BJ45"/>
    <mergeCell ref="BK45:BR45"/>
    <mergeCell ref="BS45:BZ45"/>
    <mergeCell ref="CA45:CH45"/>
    <mergeCell ref="CI44:CP44"/>
    <mergeCell ref="CQ44:CX44"/>
    <mergeCell ref="CY44:DF44"/>
    <mergeCell ref="DG44:DN44"/>
    <mergeCell ref="DO44:DV44"/>
    <mergeCell ref="EB44:EK44"/>
    <mergeCell ref="EL43:EQ43"/>
    <mergeCell ref="ET43:FP43"/>
    <mergeCell ref="A44:E44"/>
    <mergeCell ref="F44:AI44"/>
    <mergeCell ref="AJ44:AT44"/>
    <mergeCell ref="AU44:BB44"/>
    <mergeCell ref="BC44:BJ44"/>
    <mergeCell ref="BK44:BR44"/>
    <mergeCell ref="BS44:BZ44"/>
    <mergeCell ref="CA44:CH44"/>
    <mergeCell ref="CI43:CP43"/>
    <mergeCell ref="CQ43:CX43"/>
    <mergeCell ref="CY43:DF43"/>
    <mergeCell ref="DG43:DN43"/>
    <mergeCell ref="DO43:DV43"/>
    <mergeCell ref="EB43:EK43"/>
    <mergeCell ref="EL46:EQ46"/>
    <mergeCell ref="ET46:FP46"/>
    <mergeCell ref="A47:E47"/>
    <mergeCell ref="F47:AI47"/>
    <mergeCell ref="AJ47:AT47"/>
    <mergeCell ref="AU47:BB47"/>
    <mergeCell ref="BC47:BJ47"/>
    <mergeCell ref="BK47:BR47"/>
    <mergeCell ref="BS47:BZ47"/>
    <mergeCell ref="CA47:CH47"/>
    <mergeCell ref="CI46:CP46"/>
    <mergeCell ref="CQ46:CX46"/>
    <mergeCell ref="CY46:DF46"/>
    <mergeCell ref="DG46:DN46"/>
    <mergeCell ref="DO46:DV46"/>
    <mergeCell ref="EB46:EK46"/>
    <mergeCell ref="EL45:EQ45"/>
    <mergeCell ref="ET45:FP45"/>
    <mergeCell ref="A46:E46"/>
    <mergeCell ref="F46:AI46"/>
    <mergeCell ref="AJ46:AT46"/>
    <mergeCell ref="AU46:BB46"/>
    <mergeCell ref="BC46:BJ46"/>
    <mergeCell ref="BK46:BR46"/>
    <mergeCell ref="BS46:BZ46"/>
    <mergeCell ref="CA46:CH46"/>
    <mergeCell ref="CI45:CP45"/>
    <mergeCell ref="CQ45:CX45"/>
    <mergeCell ref="CY45:DF45"/>
    <mergeCell ref="DG45:DN45"/>
    <mergeCell ref="DO45:DV45"/>
    <mergeCell ref="EB45:EK45"/>
    <mergeCell ref="EL48:EQ48"/>
    <mergeCell ref="ET48:FP48"/>
    <mergeCell ref="A49:E49"/>
    <mergeCell ref="F49:AI49"/>
    <mergeCell ref="AJ49:AT49"/>
    <mergeCell ref="AU49:BB49"/>
    <mergeCell ref="BC49:BJ49"/>
    <mergeCell ref="BK49:BR49"/>
    <mergeCell ref="BS49:BZ49"/>
    <mergeCell ref="CA49:CH49"/>
    <mergeCell ref="CI48:CP48"/>
    <mergeCell ref="CQ48:CX48"/>
    <mergeCell ref="CY48:DF48"/>
    <mergeCell ref="DG48:DN48"/>
    <mergeCell ref="DO48:DV48"/>
    <mergeCell ref="EB48:EK48"/>
    <mergeCell ref="EL47:EQ47"/>
    <mergeCell ref="ET47:FP47"/>
    <mergeCell ref="A48:E48"/>
    <mergeCell ref="F48:AI48"/>
    <mergeCell ref="AJ48:AT48"/>
    <mergeCell ref="AU48:BB48"/>
    <mergeCell ref="BC48:BJ48"/>
    <mergeCell ref="BK48:BR48"/>
    <mergeCell ref="BS48:BZ48"/>
    <mergeCell ref="CA48:CH48"/>
    <mergeCell ref="CI47:CP47"/>
    <mergeCell ref="CQ47:CX47"/>
    <mergeCell ref="CY47:DF47"/>
    <mergeCell ref="DG47:DN47"/>
    <mergeCell ref="DO47:DV47"/>
    <mergeCell ref="EB47:EK47"/>
    <mergeCell ref="EL51:EQ51"/>
    <mergeCell ref="ET51:FP51"/>
    <mergeCell ref="A52:E52"/>
    <mergeCell ref="F52:AI52"/>
    <mergeCell ref="AJ52:AT52"/>
    <mergeCell ref="AU52:BB52"/>
    <mergeCell ref="BC52:BJ52"/>
    <mergeCell ref="BK52:BR52"/>
    <mergeCell ref="BS52:BZ52"/>
    <mergeCell ref="CA52:CH52"/>
    <mergeCell ref="CI51:CP51"/>
    <mergeCell ref="CQ51:CX51"/>
    <mergeCell ref="CY51:DF51"/>
    <mergeCell ref="DG51:DN51"/>
    <mergeCell ref="DO51:DV51"/>
    <mergeCell ref="EB51:EK51"/>
    <mergeCell ref="EL49:EQ49"/>
    <mergeCell ref="ET49:FP49"/>
    <mergeCell ref="A51:E51"/>
    <mergeCell ref="F51:AI51"/>
    <mergeCell ref="AJ51:AT51"/>
    <mergeCell ref="AU51:BB51"/>
    <mergeCell ref="BC51:BJ51"/>
    <mergeCell ref="BK51:BR51"/>
    <mergeCell ref="BS51:BZ51"/>
    <mergeCell ref="CA51:CH51"/>
    <mergeCell ref="CI49:CP49"/>
    <mergeCell ref="CQ49:CX49"/>
    <mergeCell ref="CY49:DF49"/>
    <mergeCell ref="DG49:DN49"/>
    <mergeCell ref="DO49:DV49"/>
    <mergeCell ref="EB49:EK49"/>
    <mergeCell ref="EL53:EQ53"/>
    <mergeCell ref="ET53:FP53"/>
    <mergeCell ref="A54:E54"/>
    <mergeCell ref="F54:AI54"/>
    <mergeCell ref="AJ54:AT54"/>
    <mergeCell ref="AU54:BB54"/>
    <mergeCell ref="BC54:BJ54"/>
    <mergeCell ref="BK54:BR54"/>
    <mergeCell ref="BS54:BZ54"/>
    <mergeCell ref="CA54:CH54"/>
    <mergeCell ref="CI53:CP53"/>
    <mergeCell ref="CQ53:CX53"/>
    <mergeCell ref="CY53:DF53"/>
    <mergeCell ref="DG53:DN53"/>
    <mergeCell ref="DO53:DV53"/>
    <mergeCell ref="EB53:EK53"/>
    <mergeCell ref="EL52:EQ52"/>
    <mergeCell ref="ET52:FP52"/>
    <mergeCell ref="A53:E53"/>
    <mergeCell ref="F53:AI53"/>
    <mergeCell ref="AJ53:AT53"/>
    <mergeCell ref="AU53:BB53"/>
    <mergeCell ref="BC53:BJ53"/>
    <mergeCell ref="BK53:BR53"/>
    <mergeCell ref="BS53:BZ53"/>
    <mergeCell ref="CA53:CH53"/>
    <mergeCell ref="CI52:CP52"/>
    <mergeCell ref="CQ52:CX52"/>
    <mergeCell ref="CY52:DF52"/>
    <mergeCell ref="DG52:DN52"/>
    <mergeCell ref="DO52:DV52"/>
    <mergeCell ref="EB52:EK52"/>
    <mergeCell ref="EL55:EQ55"/>
    <mergeCell ref="ET55:FP55"/>
    <mergeCell ref="A56:E56"/>
    <mergeCell ref="F56:AI56"/>
    <mergeCell ref="AJ56:AT56"/>
    <mergeCell ref="AU56:BB56"/>
    <mergeCell ref="BC56:BJ56"/>
    <mergeCell ref="BK56:BR56"/>
    <mergeCell ref="BS56:BZ56"/>
    <mergeCell ref="CA56:CH56"/>
    <mergeCell ref="CI55:CP55"/>
    <mergeCell ref="CQ55:CX55"/>
    <mergeCell ref="CY55:DF55"/>
    <mergeCell ref="DG55:DN55"/>
    <mergeCell ref="DO55:DV55"/>
    <mergeCell ref="EB55:EK55"/>
    <mergeCell ref="EL54:EQ54"/>
    <mergeCell ref="ET54:FP54"/>
    <mergeCell ref="A55:E55"/>
    <mergeCell ref="F55:AI55"/>
    <mergeCell ref="AJ55:AT55"/>
    <mergeCell ref="AU55:BB55"/>
    <mergeCell ref="BC55:BJ55"/>
    <mergeCell ref="BK55:BR55"/>
    <mergeCell ref="BS55:BZ55"/>
    <mergeCell ref="CA55:CH55"/>
    <mergeCell ref="CI54:CP54"/>
    <mergeCell ref="CQ54:CX54"/>
    <mergeCell ref="CY54:DF54"/>
    <mergeCell ref="DG54:DN54"/>
    <mergeCell ref="DO54:DV54"/>
    <mergeCell ref="EB54:EK54"/>
    <mergeCell ref="EL57:EQ57"/>
    <mergeCell ref="ET57:FP57"/>
    <mergeCell ref="A58:E58"/>
    <mergeCell ref="F58:AI58"/>
    <mergeCell ref="AJ58:AT58"/>
    <mergeCell ref="AU58:BB58"/>
    <mergeCell ref="BC58:BJ58"/>
    <mergeCell ref="BK58:BR58"/>
    <mergeCell ref="BS58:BZ58"/>
    <mergeCell ref="CA58:CH58"/>
    <mergeCell ref="CI57:CP57"/>
    <mergeCell ref="CQ57:CX57"/>
    <mergeCell ref="CY57:DF57"/>
    <mergeCell ref="DG57:DN57"/>
    <mergeCell ref="DO57:DV57"/>
    <mergeCell ref="EB57:EK57"/>
    <mergeCell ref="EL56:EQ56"/>
    <mergeCell ref="ET56:FP56"/>
    <mergeCell ref="A57:E57"/>
    <mergeCell ref="F57:AI57"/>
    <mergeCell ref="AJ57:AT57"/>
    <mergeCell ref="AU57:BB57"/>
    <mergeCell ref="BC57:BJ57"/>
    <mergeCell ref="BK57:BR57"/>
    <mergeCell ref="BS57:BZ57"/>
    <mergeCell ref="CA57:CH57"/>
    <mergeCell ref="CI56:CP56"/>
    <mergeCell ref="CQ56:CX56"/>
    <mergeCell ref="CY56:DF56"/>
    <mergeCell ref="DG56:DN56"/>
    <mergeCell ref="DO56:DV56"/>
    <mergeCell ref="EB56:EK56"/>
    <mergeCell ref="EL59:EQ59"/>
    <mergeCell ref="ET59:FP59"/>
    <mergeCell ref="A60:E60"/>
    <mergeCell ref="F60:AI60"/>
    <mergeCell ref="AJ60:AT60"/>
    <mergeCell ref="AU60:BB60"/>
    <mergeCell ref="BC60:BJ60"/>
    <mergeCell ref="BK60:BR60"/>
    <mergeCell ref="BS60:BZ60"/>
    <mergeCell ref="CA60:CH60"/>
    <mergeCell ref="CI59:CP59"/>
    <mergeCell ref="CQ59:CX59"/>
    <mergeCell ref="CY59:DF59"/>
    <mergeCell ref="DG59:DN59"/>
    <mergeCell ref="DO59:DV59"/>
    <mergeCell ref="EB59:EK59"/>
    <mergeCell ref="EL58:EQ58"/>
    <mergeCell ref="ET58:FP58"/>
    <mergeCell ref="A59:E59"/>
    <mergeCell ref="F59:AI59"/>
    <mergeCell ref="AJ59:AT59"/>
    <mergeCell ref="AU59:BB59"/>
    <mergeCell ref="BC59:BJ59"/>
    <mergeCell ref="BK59:BR59"/>
    <mergeCell ref="BS59:BZ59"/>
    <mergeCell ref="CA59:CH59"/>
    <mergeCell ref="CI58:CP58"/>
    <mergeCell ref="CQ58:CX58"/>
    <mergeCell ref="CY58:DF58"/>
    <mergeCell ref="DG58:DN58"/>
    <mergeCell ref="DO58:DV58"/>
    <mergeCell ref="EB58:EK58"/>
    <mergeCell ref="EL61:EQ61"/>
    <mergeCell ref="ET61:FP61"/>
    <mergeCell ref="A62:E62"/>
    <mergeCell ref="F62:AI62"/>
    <mergeCell ref="AJ62:AT62"/>
    <mergeCell ref="AU62:BB62"/>
    <mergeCell ref="BC62:BJ62"/>
    <mergeCell ref="BK62:BR62"/>
    <mergeCell ref="BS62:BZ62"/>
    <mergeCell ref="CA62:CH62"/>
    <mergeCell ref="CI61:CP61"/>
    <mergeCell ref="CQ61:CX61"/>
    <mergeCell ref="CY61:DF61"/>
    <mergeCell ref="DG61:DN61"/>
    <mergeCell ref="DO61:DV61"/>
    <mergeCell ref="EB61:EK61"/>
    <mergeCell ref="EL60:EQ60"/>
    <mergeCell ref="ET60:FP60"/>
    <mergeCell ref="A61:E61"/>
    <mergeCell ref="F61:AI61"/>
    <mergeCell ref="AJ61:AT61"/>
    <mergeCell ref="AU61:BB61"/>
    <mergeCell ref="BC61:BJ61"/>
    <mergeCell ref="BK61:BR61"/>
    <mergeCell ref="BS61:BZ61"/>
    <mergeCell ref="CA61:CH61"/>
    <mergeCell ref="CI60:CP60"/>
    <mergeCell ref="CQ60:CX60"/>
    <mergeCell ref="CY60:DF60"/>
    <mergeCell ref="DG60:DN60"/>
    <mergeCell ref="DO60:DV60"/>
    <mergeCell ref="EB60:EK60"/>
    <mergeCell ref="EL63:EQ63"/>
    <mergeCell ref="ET63:FP63"/>
    <mergeCell ref="A64:E64"/>
    <mergeCell ref="F64:AI64"/>
    <mergeCell ref="AJ64:AT64"/>
    <mergeCell ref="AU64:BB64"/>
    <mergeCell ref="BC64:BJ64"/>
    <mergeCell ref="BK64:BR64"/>
    <mergeCell ref="BS64:BZ64"/>
    <mergeCell ref="CA64:CH64"/>
    <mergeCell ref="CI63:CP63"/>
    <mergeCell ref="CQ63:CX63"/>
    <mergeCell ref="CY63:DF63"/>
    <mergeCell ref="DG63:DN63"/>
    <mergeCell ref="DO63:DV63"/>
    <mergeCell ref="EB63:EK63"/>
    <mergeCell ref="EL62:EQ62"/>
    <mergeCell ref="ET62:FP62"/>
    <mergeCell ref="A63:E63"/>
    <mergeCell ref="F63:AI63"/>
    <mergeCell ref="AJ63:AT63"/>
    <mergeCell ref="AU63:BB63"/>
    <mergeCell ref="BC63:BJ63"/>
    <mergeCell ref="BK63:BR63"/>
    <mergeCell ref="BS63:BZ63"/>
    <mergeCell ref="CA63:CH63"/>
    <mergeCell ref="CI62:CP62"/>
    <mergeCell ref="CQ62:CX62"/>
    <mergeCell ref="CY62:DF62"/>
    <mergeCell ref="DG62:DN62"/>
    <mergeCell ref="DO62:DV62"/>
    <mergeCell ref="EB62:EK62"/>
    <mergeCell ref="EL65:EQ65"/>
    <mergeCell ref="ET65:FP65"/>
    <mergeCell ref="A66:E66"/>
    <mergeCell ref="F66:AI66"/>
    <mergeCell ref="AJ66:AT66"/>
    <mergeCell ref="AU66:BB66"/>
    <mergeCell ref="BC66:BJ66"/>
    <mergeCell ref="BK66:BR66"/>
    <mergeCell ref="BS66:BZ66"/>
    <mergeCell ref="CA66:CH66"/>
    <mergeCell ref="CI65:CP65"/>
    <mergeCell ref="CQ65:CX65"/>
    <mergeCell ref="CY65:DF65"/>
    <mergeCell ref="DG65:DN65"/>
    <mergeCell ref="DO65:DV65"/>
    <mergeCell ref="EB65:EK65"/>
    <mergeCell ref="EL64:EQ64"/>
    <mergeCell ref="ET64:FP64"/>
    <mergeCell ref="A65:E65"/>
    <mergeCell ref="F65:AI65"/>
    <mergeCell ref="AJ65:AT65"/>
    <mergeCell ref="AU65:BB65"/>
    <mergeCell ref="BC65:BJ65"/>
    <mergeCell ref="BK65:BR65"/>
    <mergeCell ref="BS65:BZ65"/>
    <mergeCell ref="CA65:CH65"/>
    <mergeCell ref="CI64:CP64"/>
    <mergeCell ref="CQ64:CX64"/>
    <mergeCell ref="CY64:DF64"/>
    <mergeCell ref="DG64:DN64"/>
    <mergeCell ref="DO64:DV64"/>
    <mergeCell ref="EB64:EK64"/>
    <mergeCell ref="EL67:EQ67"/>
    <mergeCell ref="ET67:FP67"/>
    <mergeCell ref="A68:E68"/>
    <mergeCell ref="F68:AI68"/>
    <mergeCell ref="AJ68:AT68"/>
    <mergeCell ref="AU68:BB68"/>
    <mergeCell ref="BC68:BJ68"/>
    <mergeCell ref="BK68:BR68"/>
    <mergeCell ref="BS68:BZ68"/>
    <mergeCell ref="CA68:CH68"/>
    <mergeCell ref="CI67:CP67"/>
    <mergeCell ref="CQ67:CX67"/>
    <mergeCell ref="CY67:DF67"/>
    <mergeCell ref="DG67:DN67"/>
    <mergeCell ref="DO67:DV67"/>
    <mergeCell ref="EB67:EK67"/>
    <mergeCell ref="EL66:EQ66"/>
    <mergeCell ref="ET66:FP66"/>
    <mergeCell ref="A67:E67"/>
    <mergeCell ref="F67:AI67"/>
    <mergeCell ref="AJ67:AT67"/>
    <mergeCell ref="AU67:BB67"/>
    <mergeCell ref="BC67:BJ67"/>
    <mergeCell ref="BK67:BR67"/>
    <mergeCell ref="BS67:BZ67"/>
    <mergeCell ref="CA67:CH67"/>
    <mergeCell ref="CI66:CP66"/>
    <mergeCell ref="CQ66:CX66"/>
    <mergeCell ref="CY66:DF66"/>
    <mergeCell ref="DG66:DN66"/>
    <mergeCell ref="DO66:DV66"/>
    <mergeCell ref="EB66:EK66"/>
    <mergeCell ref="A71:E71"/>
    <mergeCell ref="F71:AI71"/>
    <mergeCell ref="AJ71:AT71"/>
    <mergeCell ref="AU71:BB71"/>
    <mergeCell ref="BC71:BJ71"/>
    <mergeCell ref="BK71:BR71"/>
    <mergeCell ref="BS71:BZ71"/>
    <mergeCell ref="CA71:CH71"/>
    <mergeCell ref="CI70:CP70"/>
    <mergeCell ref="CQ70:CX70"/>
    <mergeCell ref="CY70:DF70"/>
    <mergeCell ref="DG70:DN70"/>
    <mergeCell ref="DO70:DV70"/>
    <mergeCell ref="EB70:EK70"/>
    <mergeCell ref="EL68:EQ68"/>
    <mergeCell ref="ET68:FP68"/>
    <mergeCell ref="A70:E70"/>
    <mergeCell ref="F70:AI70"/>
    <mergeCell ref="AJ70:AT70"/>
    <mergeCell ref="AU70:BB70"/>
    <mergeCell ref="BC70:BJ70"/>
    <mergeCell ref="BK70:BR70"/>
    <mergeCell ref="BS70:BZ70"/>
    <mergeCell ref="CA70:CH70"/>
    <mergeCell ref="CI68:CP68"/>
    <mergeCell ref="CQ68:CX68"/>
    <mergeCell ref="CY68:DF68"/>
    <mergeCell ref="DG68:DN68"/>
    <mergeCell ref="DO68:DV68"/>
    <mergeCell ref="EB68:EK68"/>
    <mergeCell ref="AJ72:AT72"/>
    <mergeCell ref="AU72:BB72"/>
    <mergeCell ref="BC72:BJ72"/>
    <mergeCell ref="BK72:BR72"/>
    <mergeCell ref="BS72:BZ72"/>
    <mergeCell ref="CA72:CH72"/>
    <mergeCell ref="EL71:EQ71"/>
    <mergeCell ref="ET71:FP71"/>
    <mergeCell ref="CI71:CP71"/>
    <mergeCell ref="CQ71:CX71"/>
    <mergeCell ref="CY71:DF71"/>
    <mergeCell ref="DG71:DN71"/>
    <mergeCell ref="DO71:DV71"/>
    <mergeCell ref="EB71:EK71"/>
    <mergeCell ref="EL73:EQ73"/>
    <mergeCell ref="ET73:FP73"/>
    <mergeCell ref="EL70:EQ70"/>
    <mergeCell ref="ET70:FP70"/>
    <mergeCell ref="A74:E74"/>
    <mergeCell ref="F74:AI74"/>
    <mergeCell ref="AJ74:AT74"/>
    <mergeCell ref="AU74:BB74"/>
    <mergeCell ref="BC74:BJ74"/>
    <mergeCell ref="BK74:BR74"/>
    <mergeCell ref="BS74:BZ74"/>
    <mergeCell ref="CA74:CH74"/>
    <mergeCell ref="CI73:CP73"/>
    <mergeCell ref="CQ73:CX73"/>
    <mergeCell ref="CY73:DF73"/>
    <mergeCell ref="DG73:DN73"/>
    <mergeCell ref="DO73:DV73"/>
    <mergeCell ref="EB73:EK73"/>
    <mergeCell ref="EL72:EQ72"/>
    <mergeCell ref="ET72:FP72"/>
    <mergeCell ref="A73:E73"/>
    <mergeCell ref="F73:AI73"/>
    <mergeCell ref="AJ73:AT73"/>
    <mergeCell ref="AU73:BB73"/>
    <mergeCell ref="BC73:BJ73"/>
    <mergeCell ref="BK73:BR73"/>
    <mergeCell ref="BS73:BZ73"/>
    <mergeCell ref="CA73:CH73"/>
    <mergeCell ref="CI72:CP72"/>
    <mergeCell ref="CQ72:CX72"/>
    <mergeCell ref="CY72:DF72"/>
    <mergeCell ref="DG72:DN72"/>
    <mergeCell ref="DO72:DV72"/>
    <mergeCell ref="EB72:EK72"/>
    <mergeCell ref="A72:E72"/>
    <mergeCell ref="F72:AI72"/>
    <mergeCell ref="EL75:EQ75"/>
    <mergeCell ref="ET75:FP75"/>
    <mergeCell ref="A76:E76"/>
    <mergeCell ref="F76:AI76"/>
    <mergeCell ref="AJ76:AT76"/>
    <mergeCell ref="AU76:BB76"/>
    <mergeCell ref="BC76:BJ76"/>
    <mergeCell ref="BK76:BR76"/>
    <mergeCell ref="BS76:BZ76"/>
    <mergeCell ref="CA76:CH76"/>
    <mergeCell ref="CI75:CP75"/>
    <mergeCell ref="CQ75:CX75"/>
    <mergeCell ref="CY75:DF75"/>
    <mergeCell ref="DG75:DN75"/>
    <mergeCell ref="DO75:DV75"/>
    <mergeCell ref="EB75:EK75"/>
    <mergeCell ref="EL74:EQ74"/>
    <mergeCell ref="ET74:FP74"/>
    <mergeCell ref="A75:E75"/>
    <mergeCell ref="F75:AI75"/>
    <mergeCell ref="AJ75:AT75"/>
    <mergeCell ref="AU75:BB75"/>
    <mergeCell ref="BC75:BJ75"/>
    <mergeCell ref="BK75:BR75"/>
    <mergeCell ref="BS75:BZ75"/>
    <mergeCell ref="CA75:CH75"/>
    <mergeCell ref="CI74:CP74"/>
    <mergeCell ref="CQ74:CX74"/>
    <mergeCell ref="CY74:DF74"/>
    <mergeCell ref="DG74:DN74"/>
    <mergeCell ref="DO74:DV74"/>
    <mergeCell ref="EB74:EK74"/>
    <mergeCell ref="EL77:EQ77"/>
    <mergeCell ref="ET77:FP77"/>
    <mergeCell ref="A78:E78"/>
    <mergeCell ref="F78:AI78"/>
    <mergeCell ref="AJ78:AT78"/>
    <mergeCell ref="AU78:BB78"/>
    <mergeCell ref="BC78:BJ78"/>
    <mergeCell ref="BK78:BR78"/>
    <mergeCell ref="BS78:BZ78"/>
    <mergeCell ref="CA78:CH78"/>
    <mergeCell ref="CI77:CP77"/>
    <mergeCell ref="CQ77:CX77"/>
    <mergeCell ref="CY77:DF77"/>
    <mergeCell ref="DG77:DN77"/>
    <mergeCell ref="DO77:DV77"/>
    <mergeCell ref="EB77:EK77"/>
    <mergeCell ref="EL76:EQ76"/>
    <mergeCell ref="ET76:FP76"/>
    <mergeCell ref="A77:E77"/>
    <mergeCell ref="F77:AI77"/>
    <mergeCell ref="AJ77:AT77"/>
    <mergeCell ref="AU77:BB77"/>
    <mergeCell ref="BC77:BJ77"/>
    <mergeCell ref="BK77:BR77"/>
    <mergeCell ref="BS77:BZ77"/>
    <mergeCell ref="CA77:CH77"/>
    <mergeCell ref="CI76:CP76"/>
    <mergeCell ref="CQ76:CX76"/>
    <mergeCell ref="CY76:DF76"/>
    <mergeCell ref="DG76:DN76"/>
    <mergeCell ref="DO76:DV76"/>
    <mergeCell ref="EB76:EK76"/>
    <mergeCell ref="EL80:EQ80"/>
    <mergeCell ref="ET80:FP80"/>
    <mergeCell ref="A81:E81"/>
    <mergeCell ref="F81:AI81"/>
    <mergeCell ref="AJ81:AT81"/>
    <mergeCell ref="AU81:BB81"/>
    <mergeCell ref="BC81:BJ81"/>
    <mergeCell ref="BK81:BR81"/>
    <mergeCell ref="BS81:BZ81"/>
    <mergeCell ref="CA81:CH81"/>
    <mergeCell ref="CI80:CP80"/>
    <mergeCell ref="CQ80:CX80"/>
    <mergeCell ref="CY80:DF80"/>
    <mergeCell ref="DG80:DN80"/>
    <mergeCell ref="DO80:DV80"/>
    <mergeCell ref="EB80:EK80"/>
    <mergeCell ref="EL78:EQ78"/>
    <mergeCell ref="ET78:FP78"/>
    <mergeCell ref="A80:E80"/>
    <mergeCell ref="F80:AI80"/>
    <mergeCell ref="AJ80:AT80"/>
    <mergeCell ref="AU80:BB80"/>
    <mergeCell ref="BC80:BJ80"/>
    <mergeCell ref="BK80:BR80"/>
    <mergeCell ref="BS80:BZ80"/>
    <mergeCell ref="CA80:CH80"/>
    <mergeCell ref="CI78:CP78"/>
    <mergeCell ref="CQ78:CX78"/>
    <mergeCell ref="CY78:DF78"/>
    <mergeCell ref="DG78:DN78"/>
    <mergeCell ref="DO78:DV78"/>
    <mergeCell ref="EB78:EK78"/>
    <mergeCell ref="EL82:EQ82"/>
    <mergeCell ref="ET82:FP82"/>
    <mergeCell ref="A83:E83"/>
    <mergeCell ref="F83:AI83"/>
    <mergeCell ref="AJ83:AT83"/>
    <mergeCell ref="AU83:BB83"/>
    <mergeCell ref="BC83:BJ83"/>
    <mergeCell ref="BK83:BR83"/>
    <mergeCell ref="BS83:BZ83"/>
    <mergeCell ref="CA83:CH83"/>
    <mergeCell ref="CI82:CP82"/>
    <mergeCell ref="CQ82:CX82"/>
    <mergeCell ref="CY82:DF82"/>
    <mergeCell ref="DG82:DN82"/>
    <mergeCell ref="DO82:DV82"/>
    <mergeCell ref="EB82:EK82"/>
    <mergeCell ref="EL81:EQ81"/>
    <mergeCell ref="ET81:FP81"/>
    <mergeCell ref="A82:E82"/>
    <mergeCell ref="F82:AI82"/>
    <mergeCell ref="AJ82:AT82"/>
    <mergeCell ref="AU82:BB82"/>
    <mergeCell ref="BC82:BJ82"/>
    <mergeCell ref="BK82:BR82"/>
    <mergeCell ref="BS82:BZ82"/>
    <mergeCell ref="CA82:CH82"/>
    <mergeCell ref="CI81:CP81"/>
    <mergeCell ref="CQ81:CX81"/>
    <mergeCell ref="CY81:DF81"/>
    <mergeCell ref="DG81:DN81"/>
    <mergeCell ref="DO81:DV81"/>
    <mergeCell ref="EB81:EK81"/>
    <mergeCell ref="EL84:EQ84"/>
    <mergeCell ref="ET84:FP84"/>
    <mergeCell ref="A85:E85"/>
    <mergeCell ref="F85:AI85"/>
    <mergeCell ref="AJ85:AT85"/>
    <mergeCell ref="AU85:BB85"/>
    <mergeCell ref="BC85:BJ85"/>
    <mergeCell ref="BK85:BR85"/>
    <mergeCell ref="BS85:BZ85"/>
    <mergeCell ref="CA85:CH85"/>
    <mergeCell ref="CI84:CP84"/>
    <mergeCell ref="CQ84:CX84"/>
    <mergeCell ref="CY84:DF84"/>
    <mergeCell ref="DG84:DN84"/>
    <mergeCell ref="DO84:DV84"/>
    <mergeCell ref="EB84:EK84"/>
    <mergeCell ref="EL83:EQ83"/>
    <mergeCell ref="ET83:FP83"/>
    <mergeCell ref="A84:E84"/>
    <mergeCell ref="F84:AI84"/>
    <mergeCell ref="AJ84:AT84"/>
    <mergeCell ref="AU84:BB84"/>
    <mergeCell ref="BC84:BJ84"/>
    <mergeCell ref="BK84:BR84"/>
    <mergeCell ref="BS84:BZ84"/>
    <mergeCell ref="CA84:CH84"/>
    <mergeCell ref="CI83:CP83"/>
    <mergeCell ref="CQ83:CX83"/>
    <mergeCell ref="CY83:DF83"/>
    <mergeCell ref="DG83:DN83"/>
    <mergeCell ref="DO83:DV83"/>
    <mergeCell ref="EB83:EK83"/>
    <mergeCell ref="EL86:EQ86"/>
    <mergeCell ref="ET86:FP86"/>
    <mergeCell ref="A87:E87"/>
    <mergeCell ref="F87:AI87"/>
    <mergeCell ref="AJ87:AT87"/>
    <mergeCell ref="AU87:BB87"/>
    <mergeCell ref="BC87:BJ87"/>
    <mergeCell ref="BK87:BR87"/>
    <mergeCell ref="BS87:BZ87"/>
    <mergeCell ref="CA87:CH87"/>
    <mergeCell ref="CI86:CP86"/>
    <mergeCell ref="CQ86:CX86"/>
    <mergeCell ref="CY86:DF86"/>
    <mergeCell ref="DG86:DN86"/>
    <mergeCell ref="DO86:DV86"/>
    <mergeCell ref="EB86:EK86"/>
    <mergeCell ref="EL85:EQ85"/>
    <mergeCell ref="ET85:FP85"/>
    <mergeCell ref="A86:E86"/>
    <mergeCell ref="F86:AI86"/>
    <mergeCell ref="AJ86:AT86"/>
    <mergeCell ref="AU86:BB86"/>
    <mergeCell ref="BC86:BJ86"/>
    <mergeCell ref="BK86:BR86"/>
    <mergeCell ref="BS86:BZ86"/>
    <mergeCell ref="CA86:CH86"/>
    <mergeCell ref="CI85:CP85"/>
    <mergeCell ref="CQ85:CX85"/>
    <mergeCell ref="CY85:DF85"/>
    <mergeCell ref="DG85:DN85"/>
    <mergeCell ref="DO85:DV85"/>
    <mergeCell ref="EB85:EK85"/>
    <mergeCell ref="EL88:EQ88"/>
    <mergeCell ref="ET88:FP88"/>
    <mergeCell ref="A89:E89"/>
    <mergeCell ref="F89:AI89"/>
    <mergeCell ref="AJ89:AT89"/>
    <mergeCell ref="AU89:BB89"/>
    <mergeCell ref="BC89:BJ89"/>
    <mergeCell ref="BK89:BR89"/>
    <mergeCell ref="BS89:BZ89"/>
    <mergeCell ref="CA89:CH89"/>
    <mergeCell ref="CI88:CP88"/>
    <mergeCell ref="CQ88:CX88"/>
    <mergeCell ref="CY88:DF88"/>
    <mergeCell ref="DG88:DN88"/>
    <mergeCell ref="DO88:DV88"/>
    <mergeCell ref="EB88:EK88"/>
    <mergeCell ref="EL87:EQ87"/>
    <mergeCell ref="ET87:FP87"/>
    <mergeCell ref="A88:E88"/>
    <mergeCell ref="F88:AI88"/>
    <mergeCell ref="AJ88:AT88"/>
    <mergeCell ref="AU88:BB88"/>
    <mergeCell ref="BC88:BJ88"/>
    <mergeCell ref="BK88:BR88"/>
    <mergeCell ref="BS88:BZ88"/>
    <mergeCell ref="CA88:CH88"/>
    <mergeCell ref="CI87:CP87"/>
    <mergeCell ref="CQ87:CX87"/>
    <mergeCell ref="CY87:DF87"/>
    <mergeCell ref="DG87:DN87"/>
    <mergeCell ref="DO87:DV87"/>
    <mergeCell ref="EB87:EK87"/>
    <mergeCell ref="EL90:EQ90"/>
    <mergeCell ref="ET90:FP90"/>
    <mergeCell ref="A91:E91"/>
    <mergeCell ref="F91:AI91"/>
    <mergeCell ref="AJ91:AT91"/>
    <mergeCell ref="AU91:BB91"/>
    <mergeCell ref="BC91:BJ91"/>
    <mergeCell ref="BK91:BR91"/>
    <mergeCell ref="BS91:BZ91"/>
    <mergeCell ref="CA91:CH91"/>
    <mergeCell ref="CI90:CP90"/>
    <mergeCell ref="CQ90:CX90"/>
    <mergeCell ref="CY90:DF90"/>
    <mergeCell ref="DG90:DN90"/>
    <mergeCell ref="DO90:DV90"/>
    <mergeCell ref="EB90:EK90"/>
    <mergeCell ref="EL89:EQ89"/>
    <mergeCell ref="ET89:FP89"/>
    <mergeCell ref="A90:E90"/>
    <mergeCell ref="F90:AI90"/>
    <mergeCell ref="AJ90:AT90"/>
    <mergeCell ref="AU90:BB90"/>
    <mergeCell ref="BC90:BJ90"/>
    <mergeCell ref="BK90:BR90"/>
    <mergeCell ref="BS90:BZ90"/>
    <mergeCell ref="CA90:CH90"/>
    <mergeCell ref="CI89:CP89"/>
    <mergeCell ref="CQ89:CX89"/>
    <mergeCell ref="CY89:DF89"/>
    <mergeCell ref="DG89:DN89"/>
    <mergeCell ref="DO89:DV89"/>
    <mergeCell ref="EB89:EK89"/>
    <mergeCell ref="EL92:EQ92"/>
    <mergeCell ref="ET92:FP92"/>
    <mergeCell ref="A93:E93"/>
    <mergeCell ref="F93:AI93"/>
    <mergeCell ref="AJ93:AT93"/>
    <mergeCell ref="AU93:BB93"/>
    <mergeCell ref="BC93:BJ93"/>
    <mergeCell ref="BK93:BR93"/>
    <mergeCell ref="BS93:BZ93"/>
    <mergeCell ref="CA93:CH93"/>
    <mergeCell ref="CI92:CP92"/>
    <mergeCell ref="CQ92:CX92"/>
    <mergeCell ref="CY92:DF92"/>
    <mergeCell ref="DG92:DN92"/>
    <mergeCell ref="DO92:DV92"/>
    <mergeCell ref="EB92:EK92"/>
    <mergeCell ref="EL91:EQ91"/>
    <mergeCell ref="ET91:FP91"/>
    <mergeCell ref="A92:E92"/>
    <mergeCell ref="F92:AI92"/>
    <mergeCell ref="AJ92:AT92"/>
    <mergeCell ref="AU92:BB92"/>
    <mergeCell ref="BC92:BJ92"/>
    <mergeCell ref="BK92:BR92"/>
    <mergeCell ref="BS92:BZ92"/>
    <mergeCell ref="CA92:CH92"/>
    <mergeCell ref="CI91:CP91"/>
    <mergeCell ref="CQ91:CX91"/>
    <mergeCell ref="CY91:DF91"/>
    <mergeCell ref="DG91:DN91"/>
    <mergeCell ref="DO91:DV91"/>
    <mergeCell ref="EB91:EK91"/>
    <mergeCell ref="EL94:EQ94"/>
    <mergeCell ref="ET94:FP94"/>
    <mergeCell ref="A95:E95"/>
    <mergeCell ref="F95:AI95"/>
    <mergeCell ref="AJ95:AT95"/>
    <mergeCell ref="AU95:BB95"/>
    <mergeCell ref="BC95:BJ95"/>
    <mergeCell ref="BK95:BR95"/>
    <mergeCell ref="BS95:BZ95"/>
    <mergeCell ref="CA95:CH95"/>
    <mergeCell ref="CI94:CP94"/>
    <mergeCell ref="CQ94:CX94"/>
    <mergeCell ref="CY94:DF94"/>
    <mergeCell ref="DG94:DN94"/>
    <mergeCell ref="DO94:DV94"/>
    <mergeCell ref="EB94:EK94"/>
    <mergeCell ref="EL93:EQ93"/>
    <mergeCell ref="ET93:FP93"/>
    <mergeCell ref="A94:E94"/>
    <mergeCell ref="F94:AI94"/>
    <mergeCell ref="AJ94:AT94"/>
    <mergeCell ref="AU94:BB94"/>
    <mergeCell ref="BC94:BJ94"/>
    <mergeCell ref="BK94:BR94"/>
    <mergeCell ref="BS94:BZ94"/>
    <mergeCell ref="CA94:CH94"/>
    <mergeCell ref="CI93:CP93"/>
    <mergeCell ref="CQ93:CX93"/>
    <mergeCell ref="CY93:DF93"/>
    <mergeCell ref="DG93:DN93"/>
    <mergeCell ref="DO93:DV93"/>
    <mergeCell ref="EB93:EK93"/>
    <mergeCell ref="EL96:EQ96"/>
    <mergeCell ref="ET96:FP96"/>
    <mergeCell ref="A97:E97"/>
    <mergeCell ref="F97:AI97"/>
    <mergeCell ref="AJ97:AT97"/>
    <mergeCell ref="AU97:BB97"/>
    <mergeCell ref="BC97:BJ97"/>
    <mergeCell ref="BK97:BR97"/>
    <mergeCell ref="BS97:BZ97"/>
    <mergeCell ref="CA97:CH97"/>
    <mergeCell ref="CI96:CP96"/>
    <mergeCell ref="CQ96:CX96"/>
    <mergeCell ref="CY96:DF96"/>
    <mergeCell ref="DG96:DN96"/>
    <mergeCell ref="DO96:DV96"/>
    <mergeCell ref="EB96:EK96"/>
    <mergeCell ref="EL95:EQ95"/>
    <mergeCell ref="ET95:FP95"/>
    <mergeCell ref="A96:E96"/>
    <mergeCell ref="F96:AI96"/>
    <mergeCell ref="AJ96:AT96"/>
    <mergeCell ref="AU96:BB96"/>
    <mergeCell ref="BC96:BJ96"/>
    <mergeCell ref="BK96:BR96"/>
    <mergeCell ref="BS96:BZ96"/>
    <mergeCell ref="CA96:CH96"/>
    <mergeCell ref="CI95:CP95"/>
    <mergeCell ref="CQ95:CX95"/>
    <mergeCell ref="CY95:DF95"/>
    <mergeCell ref="DG95:DN95"/>
    <mergeCell ref="DO95:DV95"/>
    <mergeCell ref="EB95:EK95"/>
    <mergeCell ref="EL98:EQ98"/>
    <mergeCell ref="ET98:FP98"/>
    <mergeCell ref="A99:E99"/>
    <mergeCell ref="F99:AI99"/>
    <mergeCell ref="AJ99:AT99"/>
    <mergeCell ref="AU99:BB99"/>
    <mergeCell ref="BC99:BJ99"/>
    <mergeCell ref="BK99:BR99"/>
    <mergeCell ref="BS99:BZ99"/>
    <mergeCell ref="CA99:CH99"/>
    <mergeCell ref="CI98:CP98"/>
    <mergeCell ref="CQ98:CX98"/>
    <mergeCell ref="CY98:DF98"/>
    <mergeCell ref="DG98:DN98"/>
    <mergeCell ref="DO98:DV98"/>
    <mergeCell ref="EB98:EK98"/>
    <mergeCell ref="EL97:EQ97"/>
    <mergeCell ref="ET97:FP97"/>
    <mergeCell ref="A98:E98"/>
    <mergeCell ref="F98:AI98"/>
    <mergeCell ref="AJ98:AT98"/>
    <mergeCell ref="AU98:BB98"/>
    <mergeCell ref="BC98:BJ98"/>
    <mergeCell ref="BK98:BR98"/>
    <mergeCell ref="BS98:BZ98"/>
    <mergeCell ref="CA98:CH98"/>
    <mergeCell ref="CI97:CP97"/>
    <mergeCell ref="CQ97:CX97"/>
    <mergeCell ref="CY97:DF97"/>
    <mergeCell ref="DG97:DN97"/>
    <mergeCell ref="DO97:DV97"/>
    <mergeCell ref="EB97:EK97"/>
    <mergeCell ref="EL100:EQ100"/>
    <mergeCell ref="ET100:FP100"/>
    <mergeCell ref="A101:E101"/>
    <mergeCell ref="F101:AI101"/>
    <mergeCell ref="AJ101:AT101"/>
    <mergeCell ref="AU101:BB101"/>
    <mergeCell ref="BC101:BJ101"/>
    <mergeCell ref="BK101:BR101"/>
    <mergeCell ref="BS101:BZ101"/>
    <mergeCell ref="CA101:CH101"/>
    <mergeCell ref="CI100:CP100"/>
    <mergeCell ref="CQ100:CX100"/>
    <mergeCell ref="CY100:DF100"/>
    <mergeCell ref="DG100:DN100"/>
    <mergeCell ref="DO100:DV100"/>
    <mergeCell ref="EB100:EK100"/>
    <mergeCell ref="EL99:EQ99"/>
    <mergeCell ref="ET99:FP99"/>
    <mergeCell ref="A100:E100"/>
    <mergeCell ref="F100:AI100"/>
    <mergeCell ref="AJ100:AT100"/>
    <mergeCell ref="AU100:BB100"/>
    <mergeCell ref="BC100:BJ100"/>
    <mergeCell ref="BK100:BR100"/>
    <mergeCell ref="BS100:BZ100"/>
    <mergeCell ref="CA100:CH100"/>
    <mergeCell ref="CI99:CP99"/>
    <mergeCell ref="CQ99:CX99"/>
    <mergeCell ref="CY99:DF99"/>
    <mergeCell ref="DG99:DN99"/>
    <mergeCell ref="DO99:DV99"/>
    <mergeCell ref="EB99:EK99"/>
    <mergeCell ref="BC103:BJ103"/>
    <mergeCell ref="BK103:BR103"/>
    <mergeCell ref="BS103:BZ103"/>
    <mergeCell ref="CA103:CH103"/>
    <mergeCell ref="CI102:CP102"/>
    <mergeCell ref="CQ102:CX102"/>
    <mergeCell ref="CY102:DF102"/>
    <mergeCell ref="DG102:DN102"/>
    <mergeCell ref="DO102:DV102"/>
    <mergeCell ref="EB102:EK102"/>
    <mergeCell ref="EL101:EQ101"/>
    <mergeCell ref="ET101:FP101"/>
    <mergeCell ref="A102:E102"/>
    <mergeCell ref="F102:AI102"/>
    <mergeCell ref="AJ102:AT102"/>
    <mergeCell ref="AU102:BB102"/>
    <mergeCell ref="BC102:BJ102"/>
    <mergeCell ref="BK102:BR102"/>
    <mergeCell ref="BS102:BZ102"/>
    <mergeCell ref="CA102:CH102"/>
    <mergeCell ref="CI101:CP101"/>
    <mergeCell ref="CQ101:CX101"/>
    <mergeCell ref="CY101:DF101"/>
    <mergeCell ref="DG101:DN101"/>
    <mergeCell ref="DO101:DV101"/>
    <mergeCell ref="EB101:EK101"/>
    <mergeCell ref="BC106:BJ106"/>
    <mergeCell ref="CI105:CP105"/>
    <mergeCell ref="CQ105:CX105"/>
    <mergeCell ref="CY105:DF105"/>
    <mergeCell ref="DG105:DN105"/>
    <mergeCell ref="DO105:DV105"/>
    <mergeCell ref="EB105:EK105"/>
    <mergeCell ref="EL104:EQ104"/>
    <mergeCell ref="ET104:FP104"/>
    <mergeCell ref="A105:E105"/>
    <mergeCell ref="F105:AI105"/>
    <mergeCell ref="AJ105:AT105"/>
    <mergeCell ref="AU105:BB105"/>
    <mergeCell ref="BC105:BJ105"/>
    <mergeCell ref="BK105:BR105"/>
    <mergeCell ref="BS105:BZ105"/>
    <mergeCell ref="CA105:CH105"/>
    <mergeCell ref="CI104:CP104"/>
    <mergeCell ref="CQ104:CX104"/>
    <mergeCell ref="CY104:DF104"/>
    <mergeCell ref="DG104:DN104"/>
    <mergeCell ref="DO104:DV104"/>
    <mergeCell ref="EB104:EK104"/>
    <mergeCell ref="A104:E104"/>
    <mergeCell ref="F104:AI104"/>
    <mergeCell ref="AJ104:AT104"/>
    <mergeCell ref="AU104:BB104"/>
    <mergeCell ref="BC104:BJ104"/>
    <mergeCell ref="BK104:BR104"/>
    <mergeCell ref="BS104:BZ104"/>
    <mergeCell ref="CA104:CH104"/>
    <mergeCell ref="A69:E69"/>
    <mergeCell ref="F69:AI69"/>
    <mergeCell ref="AJ69:AT69"/>
    <mergeCell ref="AU69:BB69"/>
    <mergeCell ref="BC69:BJ69"/>
    <mergeCell ref="BK69:BR69"/>
    <mergeCell ref="BS69:BZ69"/>
    <mergeCell ref="CA69:CH69"/>
    <mergeCell ref="CI69:CP69"/>
    <mergeCell ref="CQ69:CX69"/>
    <mergeCell ref="CY69:DF69"/>
    <mergeCell ref="DG69:DN69"/>
    <mergeCell ref="DO69:DV69"/>
    <mergeCell ref="EB69:EK69"/>
    <mergeCell ref="EL69:EQ69"/>
    <mergeCell ref="ET69:FP69"/>
    <mergeCell ref="EL105:EQ105"/>
    <mergeCell ref="ET105:FP105"/>
    <mergeCell ref="EL103:EQ103"/>
    <mergeCell ref="ET103:FP103"/>
    <mergeCell ref="CI103:CP103"/>
    <mergeCell ref="CQ103:CX103"/>
    <mergeCell ref="CY103:DF103"/>
    <mergeCell ref="DG103:DN103"/>
    <mergeCell ref="DO103:DV103"/>
    <mergeCell ref="EB103:EK103"/>
    <mergeCell ref="EL102:EQ102"/>
    <mergeCell ref="ET102:FP102"/>
    <mergeCell ref="A103:E103"/>
    <mergeCell ref="F103:AI103"/>
    <mergeCell ref="AJ103:AT103"/>
    <mergeCell ref="AU103:BB103"/>
    <mergeCell ref="A79:E79"/>
    <mergeCell ref="F79:AI79"/>
    <mergeCell ref="AJ79:AT79"/>
    <mergeCell ref="AU79:BB79"/>
    <mergeCell ref="BC79:BJ79"/>
    <mergeCell ref="BK79:BR79"/>
    <mergeCell ref="BS79:BZ79"/>
    <mergeCell ref="CA79:CH79"/>
    <mergeCell ref="CI79:CP79"/>
    <mergeCell ref="CQ79:CX79"/>
    <mergeCell ref="CY79:DF79"/>
    <mergeCell ref="DG79:DN79"/>
    <mergeCell ref="DO79:DV79"/>
    <mergeCell ref="EB79:EK79"/>
    <mergeCell ref="EL79:EQ79"/>
    <mergeCell ref="ET79:FP79"/>
    <mergeCell ref="A50:E50"/>
    <mergeCell ref="F50:AI50"/>
    <mergeCell ref="AJ50:AT50"/>
    <mergeCell ref="AU50:BB50"/>
    <mergeCell ref="BC50:BJ50"/>
    <mergeCell ref="BK50:BR50"/>
    <mergeCell ref="BS50:BZ50"/>
    <mergeCell ref="CA50:CH50"/>
    <mergeCell ref="CI50:CP50"/>
    <mergeCell ref="CQ50:CX50"/>
    <mergeCell ref="CY50:DF50"/>
    <mergeCell ref="DG50:DN50"/>
    <mergeCell ref="DO50:DV50"/>
    <mergeCell ref="EB50:EK50"/>
    <mergeCell ref="EL50:EQ50"/>
    <mergeCell ref="ET50:FP50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Воробьева Юлия Викторовна</cp:lastModifiedBy>
  <cp:lastPrinted>2018-02-14T08:24:50Z</cp:lastPrinted>
  <dcterms:created xsi:type="dcterms:W3CDTF">2017-11-07T07:10:20Z</dcterms:created>
  <dcterms:modified xsi:type="dcterms:W3CDTF">2018-02-15T02:05:29Z</dcterms:modified>
</cp:coreProperties>
</file>